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53" activeTab="0"/>
  </bookViews>
  <sheets>
    <sheet name="22年度決算" sheetId="1" r:id="rId1"/>
    <sheet name="22年度財産目録" sheetId="2" r:id="rId2"/>
    <sheet name="注記" sheetId="3" r:id="rId3"/>
    <sheet name="23年度予算" sheetId="4" r:id="rId4"/>
  </sheets>
  <definedNames>
    <definedName name="_xlnm.Print_Area" localSheetId="0">'22年度決算'!$A$1:$G$60</definedName>
  </definedNames>
  <calcPr fullCalcOnLoad="1"/>
</workbook>
</file>

<file path=xl/sharedStrings.xml><?xml version="1.0" encoding="utf-8"?>
<sst xmlns="http://schemas.openxmlformats.org/spreadsheetml/2006/main" count="151" uniqueCount="98">
  <si>
    <t>収支計算書</t>
  </si>
  <si>
    <t>平成２２年４月１日から平成２３年３月３１日まで</t>
  </si>
  <si>
    <t>特定非営利活動法人　日本PostgreSQLユーザ会</t>
  </si>
  <si>
    <t>（単位：円）</t>
  </si>
  <si>
    <t>科　　　目</t>
  </si>
  <si>
    <t>予算額 (1)</t>
  </si>
  <si>
    <t>決算額 (2)</t>
  </si>
  <si>
    <t>差異 (1)-(2)</t>
  </si>
  <si>
    <t>備　考</t>
  </si>
  <si>
    <t>Ⅰ　事業活動収支の部</t>
  </si>
  <si>
    <t>１．事業活動収入</t>
  </si>
  <si>
    <t>①会費収入</t>
  </si>
  <si>
    <t>　　協賛会員収入</t>
  </si>
  <si>
    <t>②寄付金収入</t>
  </si>
  <si>
    <t>　　寄付金収入</t>
  </si>
  <si>
    <t>③利息収入</t>
  </si>
  <si>
    <t>　　受取利息収入</t>
  </si>
  <si>
    <t>④他収入</t>
  </si>
  <si>
    <t>　　ｾﾐﾅｰ会費収入</t>
  </si>
  <si>
    <t>　　事業活動収入計</t>
  </si>
  <si>
    <t>２．事業活動支出</t>
  </si>
  <si>
    <t>①事業費支出</t>
  </si>
  <si>
    <t>　　イベント費</t>
  </si>
  <si>
    <t>　　総会費</t>
  </si>
  <si>
    <t>　　開発者支援費</t>
  </si>
  <si>
    <t>　　サーバ維持費</t>
  </si>
  <si>
    <t>　　分科会支援費</t>
  </si>
  <si>
    <t>　　支部支援費</t>
  </si>
  <si>
    <t>　　会報発行費</t>
  </si>
  <si>
    <t>事業費支出合計</t>
  </si>
  <si>
    <t>②管理費支出</t>
  </si>
  <si>
    <t>　　旅費交通費</t>
  </si>
  <si>
    <t>　　通信費</t>
  </si>
  <si>
    <t>　　運賃</t>
  </si>
  <si>
    <t>　　事務用品費</t>
  </si>
  <si>
    <t>　　消耗品費</t>
  </si>
  <si>
    <t>　　会議費</t>
  </si>
  <si>
    <t>　　支払手数料</t>
  </si>
  <si>
    <t>管理費支出合計</t>
  </si>
  <si>
    <t>②その他支出</t>
  </si>
  <si>
    <t>その他支出合計</t>
  </si>
  <si>
    <t>　　事業活動支出計</t>
  </si>
  <si>
    <t>　　　事業活動収支差額</t>
  </si>
  <si>
    <t>Ⅱ　投資活動収支の部</t>
  </si>
  <si>
    <t>　　　投資活動収支差額</t>
  </si>
  <si>
    <t>Ⅲ　財務活動収支の部</t>
  </si>
  <si>
    <t>　　　財務活動収支差額</t>
  </si>
  <si>
    <t>Ⅳ　予備費支出</t>
  </si>
  <si>
    <t>当期支出差額</t>
  </si>
  <si>
    <t>前期繰越収支差額</t>
  </si>
  <si>
    <t>次期繰越収支差額</t>
  </si>
  <si>
    <t>財産目録</t>
  </si>
  <si>
    <t>特定非営利活動法人日本PostgreSQLユーザ会</t>
  </si>
  <si>
    <t>平成２３年３月３１日現在</t>
  </si>
  <si>
    <t>金　　　　　額</t>
  </si>
  <si>
    <t>Ⅰ　資産の部</t>
  </si>
  <si>
    <t>１．流動資産</t>
  </si>
  <si>
    <t>普通預金</t>
  </si>
  <si>
    <t>りそな銀行</t>
  </si>
  <si>
    <t>未収入金</t>
  </si>
  <si>
    <t>　　　　流動資産合計</t>
  </si>
  <si>
    <t>２．固定資産</t>
  </si>
  <si>
    <t>什器備品</t>
  </si>
  <si>
    <t>ﾌﾟﾛｼﾞｪｸﾀｰ,Server</t>
  </si>
  <si>
    <t>　　　　固定資産合計</t>
  </si>
  <si>
    <t>　　　　資産合計</t>
  </si>
  <si>
    <t>Ⅱ　負債の部</t>
  </si>
  <si>
    <t>１．流動負債</t>
  </si>
  <si>
    <t>未払金</t>
  </si>
  <si>
    <t>　　　　流動負債合計</t>
  </si>
  <si>
    <t>２．固定負債</t>
  </si>
  <si>
    <t>　　　　固定負債合計</t>
  </si>
  <si>
    <t>　　　　負債合計</t>
  </si>
  <si>
    <t>正味財産</t>
  </si>
  <si>
    <t>平成２２年度収支計算書に対する注記</t>
  </si>
  <si>
    <t>特定非営利活動法人 日本PostgreSQLユーザ会　</t>
  </si>
  <si>
    <t>１　資金の範囲</t>
  </si>
  <si>
    <t>資金の範囲には、現金預金、未収金、立替金、前払金、未払金、前受金及び預り金を含めている。</t>
  </si>
  <si>
    <t>なお、前期末及び当期末残高は下記２に記載するとおりである。</t>
  </si>
  <si>
    <t>２　次期繰越収支差額に含まれる資産及び負債の内訳</t>
  </si>
  <si>
    <t>科　目</t>
  </si>
  <si>
    <t>平成２１年度末残高</t>
  </si>
  <si>
    <t>平成２２年度末残高</t>
  </si>
  <si>
    <t>現金預金</t>
  </si>
  <si>
    <t>未収会費</t>
  </si>
  <si>
    <t>前払金</t>
  </si>
  <si>
    <t>合計</t>
  </si>
  <si>
    <t>前受金</t>
  </si>
  <si>
    <t>預り金</t>
  </si>
  <si>
    <t>収支予算書　（案）</t>
  </si>
  <si>
    <t>平成２３年４月１日から平成２４年３月３１日まで</t>
  </si>
  <si>
    <t>前年度予算額 (2)</t>
  </si>
  <si>
    <t>増　減 (1)-(2)</t>
  </si>
  <si>
    <t>16社40口</t>
  </si>
  <si>
    <t>　　10周年記念事業寄付金収入</t>
  </si>
  <si>
    <t>　　セミナー会費収入</t>
  </si>
  <si>
    <t xml:space="preserve">    開発者支援費</t>
  </si>
  <si>
    <t>　　前受金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</si>
</sst>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;[RED]\-#,##0"/>
    <numFmt numFmtId="166" formatCode="#,##0;&quot;△ &quot;#,##0"/>
  </numFmts>
  <fonts count="29">
    <font>
      <sz val="11"/>
      <name val="ＭＳ Ｐゴシック"/>
      <family val="3"/>
    </font>
    <font>
      <sz val="10"/>
      <name val="Ari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8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165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9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0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21" borderId="1" applyNumberFormat="0" applyAlignment="0" applyProtection="0"/>
    <xf numFmtId="164" fontId="0" fillId="22" borderId="2" applyNumberFormat="0" applyAlignment="0" applyProtection="0"/>
    <xf numFmtId="164" fontId="7" fillId="0" borderId="3" applyNumberFormat="0" applyFill="0" applyAlignment="0" applyProtection="0"/>
    <xf numFmtId="164" fontId="8" fillId="7" borderId="4" applyNumberFormat="0" applyAlignment="0" applyProtection="0"/>
    <xf numFmtId="164" fontId="9" fillId="23" borderId="5" applyNumberFormat="0" applyAlignment="0" applyProtection="0"/>
    <xf numFmtId="164" fontId="10" fillId="3" borderId="0" applyNumberFormat="0" applyBorder="0" applyAlignment="0" applyProtection="0"/>
    <xf numFmtId="164" fontId="11" fillId="4" borderId="0" applyNumberFormat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23" borderId="4" applyNumberFormat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8" fillId="0" borderId="9" applyNumberFormat="0" applyFill="0" applyAlignment="0" applyProtection="0"/>
  </cellStyleXfs>
  <cellXfs count="96">
    <xf numFmtId="164" fontId="0" fillId="0" borderId="0" xfId="0" applyAlignment="1">
      <alignment/>
    </xf>
    <xf numFmtId="164" fontId="19" fillId="0" borderId="0" xfId="0" applyFont="1" applyBorder="1" applyAlignment="1">
      <alignment horizontal="center" vertical="center"/>
    </xf>
    <xf numFmtId="164" fontId="19" fillId="0" borderId="0" xfId="0" applyFont="1" applyAlignment="1">
      <alignment horizontal="center" vertical="center"/>
    </xf>
    <xf numFmtId="164" fontId="20" fillId="0" borderId="0" xfId="0" applyFont="1" applyBorder="1" applyAlignment="1">
      <alignment horizontal="center" vertical="center"/>
    </xf>
    <xf numFmtId="164" fontId="20" fillId="0" borderId="0" xfId="0" applyFont="1" applyAlignment="1">
      <alignment horizontal="center" vertical="center"/>
    </xf>
    <xf numFmtId="164" fontId="20" fillId="0" borderId="0" xfId="0" applyFont="1" applyAlignment="1">
      <alignment horizontal="right" vertical="center"/>
    </xf>
    <xf numFmtId="164" fontId="21" fillId="0" borderId="0" xfId="0" applyFont="1" applyAlignment="1">
      <alignment vertical="center"/>
    </xf>
    <xf numFmtId="164" fontId="21" fillId="0" borderId="0" xfId="0" applyFont="1" applyAlignment="1">
      <alignment horizontal="right" vertical="center"/>
    </xf>
    <xf numFmtId="164" fontId="21" fillId="0" borderId="10" xfId="0" applyFont="1" applyBorder="1" applyAlignment="1">
      <alignment horizontal="center" vertical="center"/>
    </xf>
    <xf numFmtId="164" fontId="22" fillId="0" borderId="11" xfId="0" applyFont="1" applyBorder="1" applyAlignment="1">
      <alignment vertical="center"/>
    </xf>
    <xf numFmtId="164" fontId="21" fillId="0" borderId="12" xfId="0" applyFont="1" applyBorder="1" applyAlignment="1">
      <alignment vertical="center"/>
    </xf>
    <xf numFmtId="164" fontId="21" fillId="0" borderId="13" xfId="0" applyFont="1" applyBorder="1" applyAlignment="1">
      <alignment vertical="center"/>
    </xf>
    <xf numFmtId="165" fontId="23" fillId="0" borderId="13" xfId="16" applyFont="1" applyFill="1" applyBorder="1" applyAlignment="1" applyProtection="1">
      <alignment vertical="center"/>
      <protection/>
    </xf>
    <xf numFmtId="165" fontId="23" fillId="0" borderId="14" xfId="16" applyFont="1" applyFill="1" applyBorder="1" applyAlignment="1" applyProtection="1">
      <alignment vertical="center"/>
      <protection/>
    </xf>
    <xf numFmtId="166" fontId="23" fillId="0" borderId="14" xfId="16" applyNumberFormat="1" applyFont="1" applyFill="1" applyBorder="1" applyAlignment="1" applyProtection="1">
      <alignment vertical="center"/>
      <protection/>
    </xf>
    <xf numFmtId="164" fontId="21" fillId="0" borderId="14" xfId="0" applyFont="1" applyBorder="1" applyAlignment="1">
      <alignment vertical="center"/>
    </xf>
    <xf numFmtId="164" fontId="21" fillId="0" borderId="15" xfId="0" applyFont="1" applyBorder="1" applyAlignment="1">
      <alignment vertical="center"/>
    </xf>
    <xf numFmtId="164" fontId="22" fillId="0" borderId="0" xfId="0" applyFont="1" applyBorder="1" applyAlignment="1">
      <alignment vertical="center"/>
    </xf>
    <xf numFmtId="164" fontId="21" fillId="0" borderId="16" xfId="0" applyFont="1" applyBorder="1" applyAlignment="1">
      <alignment vertical="center"/>
    </xf>
    <xf numFmtId="165" fontId="23" fillId="0" borderId="16" xfId="16" applyFont="1" applyFill="1" applyBorder="1" applyAlignment="1" applyProtection="1">
      <alignment vertical="center"/>
      <protection/>
    </xf>
    <xf numFmtId="165" fontId="23" fillId="0" borderId="17" xfId="16" applyFont="1" applyFill="1" applyBorder="1" applyAlignment="1" applyProtection="1">
      <alignment vertical="center"/>
      <protection/>
    </xf>
    <xf numFmtId="166" fontId="23" fillId="0" borderId="17" xfId="16" applyNumberFormat="1" applyFont="1" applyFill="1" applyBorder="1" applyAlignment="1" applyProtection="1">
      <alignment vertical="center"/>
      <protection/>
    </xf>
    <xf numFmtId="164" fontId="21" fillId="0" borderId="17" xfId="0" applyFont="1" applyBorder="1" applyAlignment="1">
      <alignment vertical="center"/>
    </xf>
    <xf numFmtId="164" fontId="22" fillId="0" borderId="15" xfId="0" applyFont="1" applyBorder="1" applyAlignment="1">
      <alignment vertical="center"/>
    </xf>
    <xf numFmtId="164" fontId="22" fillId="0" borderId="16" xfId="0" applyFont="1" applyBorder="1" applyAlignment="1">
      <alignment vertical="center"/>
    </xf>
    <xf numFmtId="165" fontId="24" fillId="0" borderId="16" xfId="16" applyFont="1" applyFill="1" applyBorder="1" applyAlignment="1" applyProtection="1">
      <alignment vertical="center"/>
      <protection/>
    </xf>
    <xf numFmtId="165" fontId="24" fillId="0" borderId="17" xfId="16" applyFont="1" applyFill="1" applyBorder="1" applyAlignment="1" applyProtection="1">
      <alignment vertical="center"/>
      <protection/>
    </xf>
    <xf numFmtId="166" fontId="24" fillId="0" borderId="17" xfId="16" applyNumberFormat="1" applyFont="1" applyFill="1" applyBorder="1" applyAlignment="1" applyProtection="1">
      <alignment vertical="center"/>
      <protection/>
    </xf>
    <xf numFmtId="164" fontId="21" fillId="0" borderId="17" xfId="0" applyFont="1" applyBorder="1" applyAlignment="1">
      <alignment horizontal="right" vertical="center"/>
    </xf>
    <xf numFmtId="164" fontId="21" fillId="0" borderId="0" xfId="0" applyFont="1" applyBorder="1" applyAlignment="1">
      <alignment vertical="center"/>
    </xf>
    <xf numFmtId="164" fontId="22" fillId="0" borderId="17" xfId="0" applyFont="1" applyBorder="1" applyAlignment="1">
      <alignment vertical="center"/>
    </xf>
    <xf numFmtId="165" fontId="23" fillId="0" borderId="18" xfId="16" applyFont="1" applyFill="1" applyBorder="1" applyAlignment="1" applyProtection="1">
      <alignment vertical="center"/>
      <protection/>
    </xf>
    <xf numFmtId="165" fontId="23" fillId="0" borderId="19" xfId="16" applyFont="1" applyFill="1" applyBorder="1" applyAlignment="1" applyProtection="1">
      <alignment vertical="center"/>
      <protection/>
    </xf>
    <xf numFmtId="166" fontId="23" fillId="0" borderId="19" xfId="16" applyNumberFormat="1" applyFont="1" applyFill="1" applyBorder="1" applyAlignment="1" applyProtection="1">
      <alignment vertical="center"/>
      <protection/>
    </xf>
    <xf numFmtId="165" fontId="24" fillId="0" borderId="13" xfId="16" applyFont="1" applyFill="1" applyBorder="1" applyAlignment="1" applyProtection="1">
      <alignment vertical="center"/>
      <protection/>
    </xf>
    <xf numFmtId="164" fontId="22" fillId="0" borderId="14" xfId="0" applyFont="1" applyBorder="1" applyAlignment="1">
      <alignment vertical="center"/>
    </xf>
    <xf numFmtId="165" fontId="23" fillId="0" borderId="11" xfId="16" applyFont="1" applyFill="1" applyBorder="1" applyAlignment="1" applyProtection="1">
      <alignment vertical="center"/>
      <protection/>
    </xf>
    <xf numFmtId="165" fontId="24" fillId="0" borderId="15" xfId="16" applyFont="1" applyFill="1" applyBorder="1" applyAlignment="1" applyProtection="1">
      <alignment vertical="center"/>
      <protection/>
    </xf>
    <xf numFmtId="165" fontId="23" fillId="0" borderId="15" xfId="16" applyFont="1" applyFill="1" applyBorder="1" applyAlignment="1" applyProtection="1">
      <alignment vertical="center"/>
      <protection/>
    </xf>
    <xf numFmtId="165" fontId="23" fillId="0" borderId="20" xfId="16" applyFont="1" applyFill="1" applyBorder="1" applyAlignment="1" applyProtection="1">
      <alignment vertical="center"/>
      <protection/>
    </xf>
    <xf numFmtId="166" fontId="23" fillId="0" borderId="10" xfId="16" applyNumberFormat="1" applyFont="1" applyFill="1" applyBorder="1" applyAlignment="1" applyProtection="1">
      <alignment vertical="center"/>
      <protection/>
    </xf>
    <xf numFmtId="164" fontId="21" fillId="0" borderId="21" xfId="0" applyFont="1" applyBorder="1" applyAlignment="1">
      <alignment vertical="center"/>
    </xf>
    <xf numFmtId="166" fontId="23" fillId="0" borderId="0" xfId="16" applyNumberFormat="1" applyFont="1" applyFill="1" applyBorder="1" applyAlignment="1" applyProtection="1">
      <alignment vertical="center"/>
      <protection/>
    </xf>
    <xf numFmtId="165" fontId="23" fillId="0" borderId="10" xfId="16" applyFont="1" applyFill="1" applyBorder="1" applyAlignment="1" applyProtection="1">
      <alignment vertical="center"/>
      <protection/>
    </xf>
    <xf numFmtId="164" fontId="21" fillId="0" borderId="10" xfId="0" applyFont="1" applyBorder="1" applyAlignment="1">
      <alignment vertical="center"/>
    </xf>
    <xf numFmtId="165" fontId="24" fillId="0" borderId="19" xfId="16" applyFont="1" applyFill="1" applyBorder="1" applyAlignment="1" applyProtection="1">
      <alignment vertical="center"/>
      <protection/>
    </xf>
    <xf numFmtId="166" fontId="24" fillId="0" borderId="19" xfId="16" applyNumberFormat="1" applyFont="1" applyFill="1" applyBorder="1" applyAlignment="1" applyProtection="1">
      <alignment vertical="center"/>
      <protection/>
    </xf>
    <xf numFmtId="164" fontId="22" fillId="0" borderId="10" xfId="0" applyFont="1" applyBorder="1" applyAlignment="1">
      <alignment vertical="center"/>
    </xf>
    <xf numFmtId="165" fontId="24" fillId="0" borderId="10" xfId="16" applyFont="1" applyFill="1" applyBorder="1" applyAlignment="1" applyProtection="1">
      <alignment vertical="center"/>
      <protection/>
    </xf>
    <xf numFmtId="164" fontId="22" fillId="0" borderId="22" xfId="0" applyFont="1" applyBorder="1" applyAlignment="1">
      <alignment vertical="center"/>
    </xf>
    <xf numFmtId="164" fontId="22" fillId="0" borderId="23" xfId="0" applyFont="1" applyBorder="1" applyAlignment="1">
      <alignment vertical="center"/>
    </xf>
    <xf numFmtId="164" fontId="22" fillId="0" borderId="18" xfId="0" applyFont="1" applyBorder="1" applyAlignment="1">
      <alignment vertical="center"/>
    </xf>
    <xf numFmtId="164" fontId="0" fillId="0" borderId="12" xfId="0" applyBorder="1" applyAlignment="1">
      <alignment/>
    </xf>
    <xf numFmtId="164" fontId="22" fillId="0" borderId="0" xfId="0" applyFont="1" applyFill="1" applyBorder="1" applyAlignment="1">
      <alignment vertical="center"/>
    </xf>
    <xf numFmtId="165" fontId="0" fillId="0" borderId="0" xfId="0" applyNumberFormat="1" applyAlignment="1">
      <alignment/>
    </xf>
    <xf numFmtId="164" fontId="23" fillId="0" borderId="0" xfId="0" applyFont="1" applyAlignment="1">
      <alignment vertical="center"/>
    </xf>
    <xf numFmtId="164" fontId="21" fillId="0" borderId="0" xfId="0" applyFont="1" applyBorder="1" applyAlignment="1">
      <alignment horizontal="center" vertical="center"/>
    </xf>
    <xf numFmtId="164" fontId="21" fillId="0" borderId="0" xfId="0" applyFont="1" applyAlignment="1">
      <alignment horizontal="center" vertical="center"/>
    </xf>
    <xf numFmtId="164" fontId="21" fillId="0" borderId="11" xfId="0" applyFont="1" applyBorder="1" applyAlignment="1">
      <alignment vertical="center"/>
    </xf>
    <xf numFmtId="164" fontId="21" fillId="0" borderId="16" xfId="0" applyFont="1" applyBorder="1" applyAlignment="1">
      <alignment horizontal="left" vertical="center"/>
    </xf>
    <xf numFmtId="164" fontId="21" fillId="0" borderId="22" xfId="0" applyFont="1" applyBorder="1" applyAlignment="1">
      <alignment vertical="center"/>
    </xf>
    <xf numFmtId="164" fontId="21" fillId="0" borderId="23" xfId="0" applyFont="1" applyBorder="1" applyAlignment="1">
      <alignment vertical="center"/>
    </xf>
    <xf numFmtId="164" fontId="21" fillId="0" borderId="18" xfId="0" applyFont="1" applyBorder="1" applyAlignment="1">
      <alignment horizontal="center" vertical="center"/>
    </xf>
    <xf numFmtId="164" fontId="21" fillId="0" borderId="19" xfId="0" applyFont="1" applyBorder="1" applyAlignment="1">
      <alignment vertical="center"/>
    </xf>
    <xf numFmtId="165" fontId="23" fillId="0" borderId="0" xfId="16" applyFont="1" applyFill="1" applyBorder="1" applyAlignment="1" applyProtection="1">
      <alignment vertical="center"/>
      <protection/>
    </xf>
    <xf numFmtId="165" fontId="21" fillId="0" borderId="0" xfId="0" applyNumberFormat="1" applyFont="1" applyAlignment="1">
      <alignment vertical="center"/>
    </xf>
    <xf numFmtId="165" fontId="0" fillId="0" borderId="0" xfId="16" applyFont="1" applyFill="1" applyBorder="1" applyAlignment="1" applyProtection="1">
      <alignment vertical="center"/>
      <protection/>
    </xf>
    <xf numFmtId="164" fontId="25" fillId="0" borderId="0" xfId="0" applyFon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26" fillId="0" borderId="0" xfId="0" applyFont="1" applyBorder="1" applyAlignment="1">
      <alignment vertical="center"/>
    </xf>
    <xf numFmtId="164" fontId="0" fillId="0" borderId="0" xfId="0" applyAlignment="1">
      <alignment vertical="center"/>
    </xf>
    <xf numFmtId="164" fontId="27" fillId="0" borderId="0" xfId="0" applyFont="1" applyAlignment="1">
      <alignment/>
    </xf>
    <xf numFmtId="164" fontId="26" fillId="0" borderId="0" xfId="0" applyFont="1" applyAlignment="1">
      <alignment/>
    </xf>
    <xf numFmtId="165" fontId="26" fillId="0" borderId="0" xfId="16" applyFont="1" applyFill="1" applyBorder="1" applyAlignment="1" applyProtection="1">
      <alignment vertical="center"/>
      <protection/>
    </xf>
    <xf numFmtId="164" fontId="27" fillId="0" borderId="0" xfId="0" applyFont="1" applyBorder="1" applyAlignment="1">
      <alignment vertical="center" wrapText="1"/>
    </xf>
    <xf numFmtId="164" fontId="26" fillId="0" borderId="0" xfId="0" applyFont="1" applyAlignment="1">
      <alignment vertical="center" wrapText="1"/>
    </xf>
    <xf numFmtId="164" fontId="27" fillId="0" borderId="0" xfId="0" applyFont="1" applyBorder="1" applyAlignment="1">
      <alignment horizontal="right" vertical="center"/>
    </xf>
    <xf numFmtId="164" fontId="27" fillId="0" borderId="10" xfId="0" applyFont="1" applyBorder="1" applyAlignment="1">
      <alignment horizontal="center" vertical="center"/>
    </xf>
    <xf numFmtId="165" fontId="27" fillId="0" borderId="21" xfId="16" applyFont="1" applyFill="1" applyBorder="1" applyAlignment="1" applyProtection="1">
      <alignment horizontal="center" vertical="center"/>
      <protection/>
    </xf>
    <xf numFmtId="164" fontId="27" fillId="0" borderId="17" xfId="0" applyFont="1" applyBorder="1" applyAlignment="1">
      <alignment/>
    </xf>
    <xf numFmtId="165" fontId="27" fillId="0" borderId="17" xfId="16" applyFont="1" applyFill="1" applyBorder="1" applyAlignment="1" applyProtection="1">
      <alignment vertical="center"/>
      <protection/>
    </xf>
    <xf numFmtId="165" fontId="27" fillId="0" borderId="16" xfId="16" applyFont="1" applyFill="1" applyBorder="1" applyAlignment="1" applyProtection="1">
      <alignment vertical="center"/>
      <protection/>
    </xf>
    <xf numFmtId="164" fontId="27" fillId="0" borderId="19" xfId="0" applyFont="1" applyBorder="1" applyAlignment="1">
      <alignment/>
    </xf>
    <xf numFmtId="165" fontId="27" fillId="0" borderId="19" xfId="16" applyFont="1" applyFill="1" applyBorder="1" applyAlignment="1" applyProtection="1">
      <alignment vertical="center"/>
      <protection/>
    </xf>
    <xf numFmtId="165" fontId="27" fillId="0" borderId="18" xfId="16" applyFont="1" applyFill="1" applyBorder="1" applyAlignment="1" applyProtection="1">
      <alignment vertical="center"/>
      <protection/>
    </xf>
    <xf numFmtId="164" fontId="27" fillId="0" borderId="10" xfId="0" applyFont="1" applyFill="1" applyBorder="1" applyAlignment="1">
      <alignment/>
    </xf>
    <xf numFmtId="165" fontId="28" fillId="0" borderId="10" xfId="0" applyNumberFormat="1" applyFont="1" applyBorder="1" applyAlignment="1">
      <alignment/>
    </xf>
    <xf numFmtId="165" fontId="28" fillId="0" borderId="21" xfId="16" applyFont="1" applyFill="1" applyBorder="1" applyAlignment="1" applyProtection="1">
      <alignment vertical="center"/>
      <protection/>
    </xf>
    <xf numFmtId="164" fontId="27" fillId="0" borderId="17" xfId="0" applyFont="1" applyFill="1" applyBorder="1" applyAlignment="1">
      <alignment/>
    </xf>
    <xf numFmtId="164" fontId="27" fillId="0" borderId="19" xfId="0" applyFont="1" applyFill="1" applyBorder="1" applyAlignment="1">
      <alignment/>
    </xf>
    <xf numFmtId="165" fontId="28" fillId="0" borderId="19" xfId="0" applyNumberFormat="1" applyFont="1" applyBorder="1" applyAlignment="1">
      <alignment/>
    </xf>
    <xf numFmtId="165" fontId="28" fillId="0" borderId="18" xfId="16" applyFont="1" applyFill="1" applyBorder="1" applyAlignment="1" applyProtection="1">
      <alignment vertical="center"/>
      <protection/>
    </xf>
    <xf numFmtId="166" fontId="24" fillId="0" borderId="13" xfId="16" applyNumberFormat="1" applyFont="1" applyFill="1" applyBorder="1" applyAlignment="1" applyProtection="1">
      <alignment vertical="center"/>
      <protection/>
    </xf>
    <xf numFmtId="166" fontId="0" fillId="0" borderId="0" xfId="0" applyNumberFormat="1" applyAlignment="1">
      <alignment/>
    </xf>
    <xf numFmtId="166" fontId="23" fillId="0" borderId="15" xfId="16" applyNumberFormat="1" applyFont="1" applyFill="1" applyBorder="1" applyAlignment="1" applyProtection="1">
      <alignment vertical="center"/>
      <protection/>
    </xf>
    <xf numFmtId="166" fontId="24" fillId="0" borderId="10" xfId="16" applyNumberFormat="1" applyFont="1" applyFill="1" applyBorder="1" applyAlignment="1" applyProtection="1">
      <alignment vertical="center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どちらでもない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タイトル" xfId="45"/>
    <cellStyle name="チェック セル" xfId="46"/>
    <cellStyle name="メモ" xfId="47"/>
    <cellStyle name="リンク セル" xfId="48"/>
    <cellStyle name="入力" xfId="49"/>
    <cellStyle name="出力" xfId="50"/>
    <cellStyle name="悪い" xfId="51"/>
    <cellStyle name="良い" xfId="52"/>
    <cellStyle name="見出し 1" xfId="53"/>
    <cellStyle name="見出し 2" xfId="54"/>
    <cellStyle name="見出し 3" xfId="55"/>
    <cellStyle name="見出し 4" xfId="56"/>
    <cellStyle name="計算" xfId="57"/>
    <cellStyle name="説明文" xfId="58"/>
    <cellStyle name="警告文" xfId="59"/>
    <cellStyle name="集計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63"/>
  <sheetViews>
    <sheetView tabSelected="1" showOutlineSymbols="0" view="pageBreakPreview" zoomScaleSheetLayoutView="100" workbookViewId="0" topLeftCell="A1">
      <selection activeCell="I9" sqref="I9"/>
    </sheetView>
  </sheetViews>
  <sheetFormatPr defaultColWidth="9.00390625" defaultRowHeight="13.5"/>
  <cols>
    <col min="1" max="2" width="3.625" style="0" customWidth="1"/>
    <col min="3" max="3" width="25.625" style="0" customWidth="1"/>
    <col min="4" max="6" width="13.625" style="0" customWidth="1"/>
    <col min="7" max="7" width="11.625" style="0" customWidth="1"/>
  </cols>
  <sheetData>
    <row r="2" spans="1:7" ht="22.5">
      <c r="A2" s="1" t="s">
        <v>0</v>
      </c>
      <c r="B2" s="1"/>
      <c r="C2" s="1"/>
      <c r="D2" s="1"/>
      <c r="E2" s="1"/>
      <c r="F2" s="1"/>
      <c r="G2" s="1"/>
    </row>
    <row r="3" spans="1:7" ht="9" customHeight="1">
      <c r="A3" s="2"/>
      <c r="B3" s="2"/>
      <c r="C3" s="2"/>
      <c r="D3" s="2"/>
      <c r="E3" s="2"/>
      <c r="F3" s="2"/>
      <c r="G3" s="2"/>
    </row>
    <row r="4" spans="1:7" ht="18.75" customHeight="1">
      <c r="A4" s="3" t="s">
        <v>1</v>
      </c>
      <c r="B4" s="3"/>
      <c r="C4" s="3"/>
      <c r="D4" s="3"/>
      <c r="E4" s="3"/>
      <c r="F4" s="3"/>
      <c r="G4" s="3"/>
    </row>
    <row r="5" spans="1:7" ht="18.75" customHeight="1">
      <c r="A5" s="4"/>
      <c r="B5" s="4"/>
      <c r="C5" s="4"/>
      <c r="D5" s="4"/>
      <c r="E5" s="4"/>
      <c r="F5" s="4"/>
      <c r="G5" s="5" t="s">
        <v>2</v>
      </c>
    </row>
    <row r="6" spans="1:7" ht="13.5">
      <c r="A6" s="6"/>
      <c r="B6" s="6"/>
      <c r="C6" s="6"/>
      <c r="D6" s="6"/>
      <c r="E6" s="6"/>
      <c r="F6" s="6"/>
      <c r="G6" s="7" t="s">
        <v>3</v>
      </c>
    </row>
    <row r="7" spans="1:7" ht="13.5">
      <c r="A7" s="8" t="s">
        <v>4</v>
      </c>
      <c r="B7" s="8"/>
      <c r="C7" s="8"/>
      <c r="D7" s="8" t="s">
        <v>5</v>
      </c>
      <c r="E7" s="8" t="s">
        <v>6</v>
      </c>
      <c r="F7" s="8" t="s">
        <v>7</v>
      </c>
      <c r="G7" s="8" t="s">
        <v>8</v>
      </c>
    </row>
    <row r="8" spans="1:7" ht="15">
      <c r="A8" s="9" t="s">
        <v>9</v>
      </c>
      <c r="B8" s="10"/>
      <c r="C8" s="11"/>
      <c r="D8" s="12"/>
      <c r="E8" s="13"/>
      <c r="F8" s="14"/>
      <c r="G8" s="15"/>
    </row>
    <row r="9" spans="1:7" ht="15">
      <c r="A9" s="16"/>
      <c r="B9" s="17" t="s">
        <v>10</v>
      </c>
      <c r="C9" s="18"/>
      <c r="D9" s="19"/>
      <c r="E9" s="20"/>
      <c r="F9" s="21"/>
      <c r="G9" s="22"/>
    </row>
    <row r="10" spans="1:7" ht="15">
      <c r="A10" s="23"/>
      <c r="B10" s="17"/>
      <c r="C10" s="24" t="s">
        <v>11</v>
      </c>
      <c r="D10" s="25"/>
      <c r="E10" s="26"/>
      <c r="F10" s="27"/>
      <c r="G10" s="28"/>
    </row>
    <row r="11" spans="1:7" ht="15">
      <c r="A11" s="16"/>
      <c r="B11" s="29"/>
      <c r="C11" s="18" t="s">
        <v>12</v>
      </c>
      <c r="D11" s="19">
        <v>2220000</v>
      </c>
      <c r="E11" s="19">
        <f>2480000-200000</f>
        <v>2280000</v>
      </c>
      <c r="F11" s="21">
        <f>+D11-E11</f>
        <v>-60000</v>
      </c>
      <c r="G11" s="28"/>
    </row>
    <row r="12" spans="1:7" ht="15">
      <c r="A12" s="23"/>
      <c r="C12" s="24" t="s">
        <v>13</v>
      </c>
      <c r="D12" s="25"/>
      <c r="E12" s="25"/>
      <c r="F12" s="27"/>
      <c r="G12" s="30"/>
    </row>
    <row r="13" spans="1:7" ht="15">
      <c r="A13" s="16"/>
      <c r="B13" s="29"/>
      <c r="C13" s="18" t="s">
        <v>14</v>
      </c>
      <c r="D13" s="19">
        <v>50000</v>
      </c>
      <c r="E13" s="19">
        <f>31932+200000+100000+300000</f>
        <v>631932</v>
      </c>
      <c r="F13" s="21">
        <f>+D13-E13</f>
        <v>-581932</v>
      </c>
      <c r="G13" s="22"/>
    </row>
    <row r="14" spans="1:7" ht="15">
      <c r="A14" s="23"/>
      <c r="C14" s="24" t="s">
        <v>15</v>
      </c>
      <c r="D14" s="25"/>
      <c r="E14" s="25"/>
      <c r="F14" s="27"/>
      <c r="G14" s="30"/>
    </row>
    <row r="15" spans="1:7" ht="15">
      <c r="A15" s="16"/>
      <c r="B15" s="29"/>
      <c r="C15" s="18" t="s">
        <v>16</v>
      </c>
      <c r="D15" s="19">
        <v>1000</v>
      </c>
      <c r="E15" s="20">
        <v>2342</v>
      </c>
      <c r="F15" s="21">
        <f>+D15-E15</f>
        <v>-1342</v>
      </c>
      <c r="G15" s="22"/>
    </row>
    <row r="16" spans="1:7" ht="15">
      <c r="A16" s="23"/>
      <c r="C16" s="24" t="s">
        <v>17</v>
      </c>
      <c r="D16" s="25"/>
      <c r="E16" s="25"/>
      <c r="F16" s="27"/>
      <c r="G16" s="30"/>
    </row>
    <row r="17" spans="1:7" ht="15">
      <c r="A17" s="23"/>
      <c r="C17" s="18" t="s">
        <v>18</v>
      </c>
      <c r="D17" s="19">
        <v>500000</v>
      </c>
      <c r="E17" s="19">
        <f>649965-100000</f>
        <v>549965</v>
      </c>
      <c r="F17" s="21">
        <f>+D17-E17</f>
        <v>-49965</v>
      </c>
      <c r="G17" s="28"/>
    </row>
    <row r="18" spans="1:7" ht="15">
      <c r="A18" s="16"/>
      <c r="B18" s="29"/>
      <c r="C18" s="18"/>
      <c r="D18" s="31"/>
      <c r="E18" s="32"/>
      <c r="F18" s="33"/>
      <c r="G18" s="22"/>
    </row>
    <row r="19" spans="1:7" ht="15">
      <c r="A19" s="23"/>
      <c r="B19" s="17"/>
      <c r="C19" s="24" t="s">
        <v>19</v>
      </c>
      <c r="D19" s="34">
        <f>SUM(D11:D18)</f>
        <v>2771000</v>
      </c>
      <c r="E19" s="34">
        <f>SUM(E11:E18)</f>
        <v>3464239</v>
      </c>
      <c r="F19" s="21">
        <f>SUM(F11:F18)</f>
        <v>-693239</v>
      </c>
      <c r="G19" s="35"/>
    </row>
    <row r="20" spans="1:7" ht="15">
      <c r="A20" s="16"/>
      <c r="B20" s="29"/>
      <c r="C20" s="18"/>
      <c r="D20" s="36"/>
      <c r="E20" s="13"/>
      <c r="F20" s="14"/>
      <c r="G20" s="11"/>
    </row>
    <row r="21" spans="1:7" ht="15">
      <c r="A21" s="23"/>
      <c r="B21" s="17" t="s">
        <v>20</v>
      </c>
      <c r="C21" s="24"/>
      <c r="D21" s="37"/>
      <c r="E21" s="37"/>
      <c r="F21" s="27"/>
      <c r="G21" s="24"/>
    </row>
    <row r="22" spans="1:7" ht="15">
      <c r="A22" s="23"/>
      <c r="B22" s="17"/>
      <c r="C22" s="24" t="s">
        <v>21</v>
      </c>
      <c r="D22" s="37"/>
      <c r="E22" s="37"/>
      <c r="F22" s="27"/>
      <c r="G22" s="24"/>
    </row>
    <row r="23" spans="1:7" ht="15">
      <c r="A23" s="16"/>
      <c r="B23" s="29"/>
      <c r="C23" s="18" t="s">
        <v>22</v>
      </c>
      <c r="D23" s="38">
        <v>1500000</v>
      </c>
      <c r="E23" s="38">
        <f>1171672+32840-900</f>
        <v>1203612</v>
      </c>
      <c r="F23" s="21">
        <f aca="true" t="shared" si="0" ref="F23:F29">+D23-E23</f>
        <v>296388</v>
      </c>
      <c r="G23" s="18"/>
    </row>
    <row r="24" spans="1:7" ht="15">
      <c r="A24" s="16"/>
      <c r="B24" s="29"/>
      <c r="C24" s="18" t="s">
        <v>23</v>
      </c>
      <c r="D24" s="38">
        <v>500000</v>
      </c>
      <c r="E24" s="38">
        <v>595942</v>
      </c>
      <c r="F24" s="21">
        <f t="shared" si="0"/>
        <v>-95942</v>
      </c>
      <c r="G24" s="18"/>
    </row>
    <row r="25" spans="1:7" ht="15">
      <c r="A25" s="16"/>
      <c r="B25" s="29"/>
      <c r="C25" s="18" t="s">
        <v>24</v>
      </c>
      <c r="D25" s="38">
        <v>0</v>
      </c>
      <c r="E25" s="38">
        <v>0</v>
      </c>
      <c r="F25" s="21">
        <f t="shared" si="0"/>
        <v>0</v>
      </c>
      <c r="G25" s="18"/>
    </row>
    <row r="26" spans="1:7" ht="15">
      <c r="A26" s="16"/>
      <c r="B26" s="29"/>
      <c r="C26" s="18" t="s">
        <v>25</v>
      </c>
      <c r="D26" s="38">
        <v>100000</v>
      </c>
      <c r="E26" s="38">
        <f>16350-600</f>
        <v>15750</v>
      </c>
      <c r="F26" s="21">
        <f t="shared" si="0"/>
        <v>84250</v>
      </c>
      <c r="G26" s="18"/>
    </row>
    <row r="27" spans="1:7" ht="15">
      <c r="A27" s="16"/>
      <c r="B27" s="29"/>
      <c r="C27" s="18" t="s">
        <v>26</v>
      </c>
      <c r="D27" s="38">
        <v>100000</v>
      </c>
      <c r="E27" s="38">
        <v>0</v>
      </c>
      <c r="F27" s="21">
        <f t="shared" si="0"/>
        <v>100000</v>
      </c>
      <c r="G27" s="18"/>
    </row>
    <row r="28" spans="1:7" ht="15">
      <c r="A28" s="16"/>
      <c r="B28" s="29"/>
      <c r="C28" s="18" t="s">
        <v>27</v>
      </c>
      <c r="D28" s="38">
        <v>1000000</v>
      </c>
      <c r="E28" s="38">
        <v>554001</v>
      </c>
      <c r="F28" s="21">
        <f t="shared" si="0"/>
        <v>445999</v>
      </c>
      <c r="G28" s="18"/>
    </row>
    <row r="29" spans="1:7" ht="15">
      <c r="A29" s="16"/>
      <c r="B29" s="29"/>
      <c r="C29" s="18" t="s">
        <v>28</v>
      </c>
      <c r="D29" s="38">
        <v>400000</v>
      </c>
      <c r="E29" s="38">
        <v>0</v>
      </c>
      <c r="F29" s="21">
        <f t="shared" si="0"/>
        <v>400000</v>
      </c>
      <c r="G29" s="18"/>
    </row>
    <row r="30" spans="1:7" ht="15">
      <c r="A30" s="16"/>
      <c r="B30" s="29"/>
      <c r="C30" s="24" t="s">
        <v>29</v>
      </c>
      <c r="D30" s="39">
        <f>SUM(D23:D29)</f>
        <v>3600000</v>
      </c>
      <c r="E30" s="39">
        <f>SUM(E23:E29)</f>
        <v>2369305</v>
      </c>
      <c r="F30" s="40">
        <f>SUM(F23:F29)</f>
        <v>1230695</v>
      </c>
      <c r="G30" s="41"/>
    </row>
    <row r="31" spans="1:7" ht="15">
      <c r="A31" s="16"/>
      <c r="B31" s="29"/>
      <c r="C31" s="18"/>
      <c r="D31" s="38"/>
      <c r="E31" s="38"/>
      <c r="F31" s="21"/>
      <c r="G31" s="18"/>
    </row>
    <row r="32" spans="1:7" ht="15">
      <c r="A32" s="16"/>
      <c r="B32" s="29"/>
      <c r="C32" s="24" t="s">
        <v>30</v>
      </c>
      <c r="D32" s="38"/>
      <c r="E32" s="38"/>
      <c r="F32" s="21"/>
      <c r="G32" s="18"/>
    </row>
    <row r="33" spans="1:12" ht="15">
      <c r="A33" s="16"/>
      <c r="B33" s="29"/>
      <c r="C33" s="18" t="s">
        <v>31</v>
      </c>
      <c r="D33" s="38">
        <v>200000</v>
      </c>
      <c r="E33" s="38">
        <v>0</v>
      </c>
      <c r="F33" s="21">
        <f>+D33-E33</f>
        <v>200000</v>
      </c>
      <c r="G33" s="18"/>
      <c r="L33" s="42"/>
    </row>
    <row r="34" spans="1:7" ht="15">
      <c r="A34" s="16"/>
      <c r="B34" s="29"/>
      <c r="C34" s="18" t="s">
        <v>32</v>
      </c>
      <c r="D34" s="38">
        <v>50000</v>
      </c>
      <c r="E34" s="38">
        <f>87667-(32840-900)</f>
        <v>55727</v>
      </c>
      <c r="F34" s="21">
        <f aca="true" t="shared" si="1" ref="F34:F39">+D34-E34</f>
        <v>-5727</v>
      </c>
      <c r="G34" s="18"/>
    </row>
    <row r="35" spans="1:7" ht="15">
      <c r="A35" s="16"/>
      <c r="B35" s="29"/>
      <c r="C35" s="18" t="s">
        <v>33</v>
      </c>
      <c r="D35" s="38">
        <v>50000</v>
      </c>
      <c r="E35" s="38">
        <v>42157</v>
      </c>
      <c r="F35" s="21">
        <f t="shared" si="1"/>
        <v>7843</v>
      </c>
      <c r="G35" s="18"/>
    </row>
    <row r="36" spans="1:7" ht="15">
      <c r="A36" s="16"/>
      <c r="B36" s="29"/>
      <c r="C36" s="18" t="s">
        <v>34</v>
      </c>
      <c r="D36" s="38">
        <v>20000</v>
      </c>
      <c r="E36" s="38">
        <v>0</v>
      </c>
      <c r="F36" s="21">
        <f t="shared" si="1"/>
        <v>20000</v>
      </c>
      <c r="G36" s="18"/>
    </row>
    <row r="37" spans="1:7" ht="15">
      <c r="A37" s="16"/>
      <c r="B37" s="29"/>
      <c r="C37" s="18" t="s">
        <v>35</v>
      </c>
      <c r="D37" s="38">
        <v>50000</v>
      </c>
      <c r="E37" s="38">
        <v>6980</v>
      </c>
      <c r="F37" s="21">
        <f t="shared" si="1"/>
        <v>43020</v>
      </c>
      <c r="G37" s="18"/>
    </row>
    <row r="38" spans="1:7" ht="15">
      <c r="A38" s="16"/>
      <c r="B38" s="29"/>
      <c r="C38" s="18" t="s">
        <v>36</v>
      </c>
      <c r="D38" s="38">
        <v>50000</v>
      </c>
      <c r="E38" s="38">
        <v>4930</v>
      </c>
      <c r="F38" s="21">
        <f t="shared" si="1"/>
        <v>45070</v>
      </c>
      <c r="G38" s="18"/>
    </row>
    <row r="39" spans="1:7" ht="15">
      <c r="A39" s="16"/>
      <c r="B39" s="29"/>
      <c r="C39" s="18" t="s">
        <v>37</v>
      </c>
      <c r="D39" s="38">
        <v>40000</v>
      </c>
      <c r="E39" s="38">
        <v>14400</v>
      </c>
      <c r="F39" s="21">
        <f t="shared" si="1"/>
        <v>25600</v>
      </c>
      <c r="G39" s="18"/>
    </row>
    <row r="40" spans="1:7" ht="15">
      <c r="A40" s="16"/>
      <c r="B40" s="29"/>
      <c r="C40" s="24" t="s">
        <v>38</v>
      </c>
      <c r="D40" s="39">
        <f>SUM(D33:D39)</f>
        <v>460000</v>
      </c>
      <c r="E40" s="39">
        <f>SUM(E33:E39)</f>
        <v>124194</v>
      </c>
      <c r="F40" s="40">
        <f>SUM(F33:F39)</f>
        <v>335806</v>
      </c>
      <c r="G40" s="41"/>
    </row>
    <row r="41" spans="1:7" ht="15">
      <c r="A41" s="16"/>
      <c r="B41" s="29"/>
      <c r="C41" s="24"/>
      <c r="D41" s="38"/>
      <c r="E41" s="38"/>
      <c r="F41" s="21"/>
      <c r="G41" s="18"/>
    </row>
    <row r="42" spans="1:7" ht="15">
      <c r="A42" s="16"/>
      <c r="B42" s="29"/>
      <c r="C42" s="24" t="s">
        <v>39</v>
      </c>
      <c r="D42" s="38"/>
      <c r="E42" s="38"/>
      <c r="F42" s="21"/>
      <c r="G42" s="18"/>
    </row>
    <row r="43" spans="1:7" ht="15">
      <c r="A43" s="16"/>
      <c r="B43" s="29"/>
      <c r="C43" s="18"/>
      <c r="D43" s="38">
        <v>0</v>
      </c>
      <c r="E43" s="38">
        <v>0</v>
      </c>
      <c r="F43" s="21">
        <f>+D43-E43</f>
        <v>0</v>
      </c>
      <c r="G43" s="18"/>
    </row>
    <row r="44" spans="1:7" ht="15">
      <c r="A44" s="16"/>
      <c r="B44" s="29"/>
      <c r="C44" s="24" t="s">
        <v>40</v>
      </c>
      <c r="D44" s="39">
        <f>SUM(D43)</f>
        <v>0</v>
      </c>
      <c r="E44" s="39">
        <f>SUM(E43)</f>
        <v>0</v>
      </c>
      <c r="F44" s="43">
        <f>SUM(F43)</f>
        <v>0</v>
      </c>
      <c r="G44" s="44"/>
    </row>
    <row r="45" spans="1:7" ht="15">
      <c r="A45" s="16"/>
      <c r="B45" s="29"/>
      <c r="C45" s="24"/>
      <c r="D45" s="38"/>
      <c r="E45" s="38"/>
      <c r="F45" s="21"/>
      <c r="G45" s="18"/>
    </row>
    <row r="46" spans="1:7" ht="15">
      <c r="A46" s="16"/>
      <c r="B46" s="29"/>
      <c r="C46" s="24"/>
      <c r="D46" s="38"/>
      <c r="E46" s="38"/>
      <c r="F46" s="21"/>
      <c r="G46" s="18"/>
    </row>
    <row r="47" spans="1:7" ht="15">
      <c r="A47" s="16"/>
      <c r="B47" s="29"/>
      <c r="C47" s="24" t="s">
        <v>41</v>
      </c>
      <c r="D47" s="38">
        <f>+D30+D40+D44</f>
        <v>4060000</v>
      </c>
      <c r="E47" s="38">
        <f>+E30+E40+E44</f>
        <v>2493499</v>
      </c>
      <c r="F47" s="20">
        <f>+F30+F40+F44</f>
        <v>1566501</v>
      </c>
      <c r="G47" s="18"/>
    </row>
    <row r="48" spans="1:7" ht="15">
      <c r="A48" s="16"/>
      <c r="B48" s="29"/>
      <c r="C48" s="24" t="s">
        <v>42</v>
      </c>
      <c r="D48" s="21">
        <f>D19-D47</f>
        <v>-1289000</v>
      </c>
      <c r="E48" s="21">
        <f>E19-E47</f>
        <v>970740</v>
      </c>
      <c r="F48" s="21">
        <f>F19-F47</f>
        <v>-2259740</v>
      </c>
      <c r="G48" s="18"/>
    </row>
    <row r="49" spans="1:7" ht="15">
      <c r="A49" s="16"/>
      <c r="B49" s="29"/>
      <c r="C49" s="18"/>
      <c r="D49" s="38"/>
      <c r="E49" s="38"/>
      <c r="F49" s="21"/>
      <c r="G49" s="18"/>
    </row>
    <row r="50" spans="1:7" ht="15">
      <c r="A50" s="23" t="s">
        <v>43</v>
      </c>
      <c r="B50" s="17"/>
      <c r="C50" s="24"/>
      <c r="D50" s="37"/>
      <c r="E50" s="26"/>
      <c r="F50" s="27"/>
      <c r="G50" s="24"/>
    </row>
    <row r="51" spans="1:7" ht="15">
      <c r="A51" s="23"/>
      <c r="B51" s="17"/>
      <c r="C51" s="24" t="s">
        <v>44</v>
      </c>
      <c r="D51" s="37">
        <v>0</v>
      </c>
      <c r="E51" s="37">
        <v>0</v>
      </c>
      <c r="F51" s="27">
        <v>0</v>
      </c>
      <c r="G51" s="24"/>
    </row>
    <row r="52" spans="1:7" ht="15">
      <c r="A52" s="23"/>
      <c r="B52" s="17"/>
      <c r="C52" s="24"/>
      <c r="D52" s="37"/>
      <c r="E52" s="37"/>
      <c r="F52" s="27"/>
      <c r="G52" s="24"/>
    </row>
    <row r="53" spans="1:7" ht="15">
      <c r="A53" s="23" t="s">
        <v>45</v>
      </c>
      <c r="B53" s="17"/>
      <c r="C53" s="24"/>
      <c r="D53" s="37"/>
      <c r="E53" s="37"/>
      <c r="F53" s="27"/>
      <c r="G53" s="24"/>
    </row>
    <row r="54" spans="1:7" ht="15">
      <c r="A54" s="23"/>
      <c r="B54" s="17"/>
      <c r="C54" s="24" t="s">
        <v>46</v>
      </c>
      <c r="D54" s="37">
        <v>0</v>
      </c>
      <c r="E54" s="37">
        <v>0</v>
      </c>
      <c r="F54" s="27">
        <v>0</v>
      </c>
      <c r="G54" s="24"/>
    </row>
    <row r="55" spans="1:7" ht="15">
      <c r="A55" s="23"/>
      <c r="B55" s="17"/>
      <c r="C55" s="24"/>
      <c r="D55" s="37"/>
      <c r="E55" s="37"/>
      <c r="F55" s="27"/>
      <c r="G55" s="24"/>
    </row>
    <row r="56" spans="1:7" ht="15">
      <c r="A56" s="23" t="s">
        <v>47</v>
      </c>
      <c r="B56" s="17"/>
      <c r="C56" s="24"/>
      <c r="D56" s="26">
        <v>300000</v>
      </c>
      <c r="E56" s="26">
        <v>0</v>
      </c>
      <c r="F56" s="27">
        <f>+D56-E56</f>
        <v>300000</v>
      </c>
      <c r="G56" s="18"/>
    </row>
    <row r="57" spans="1:7" ht="15">
      <c r="A57" s="23"/>
      <c r="B57" s="17"/>
      <c r="C57" s="24"/>
      <c r="D57" s="45"/>
      <c r="E57" s="26"/>
      <c r="F57" s="46"/>
      <c r="G57" s="24"/>
    </row>
    <row r="58" spans="1:7" ht="15">
      <c r="A58" s="23"/>
      <c r="B58" s="17"/>
      <c r="C58" s="24" t="s">
        <v>48</v>
      </c>
      <c r="D58" s="21">
        <f>+D48-D56</f>
        <v>-1589000</v>
      </c>
      <c r="E58" s="40">
        <f>+E48-E56</f>
        <v>970740</v>
      </c>
      <c r="F58" s="40">
        <f>+F48-F56</f>
        <v>-2559740</v>
      </c>
      <c r="G58" s="47"/>
    </row>
    <row r="59" spans="1:7" ht="15">
      <c r="A59" s="23"/>
      <c r="B59" s="17"/>
      <c r="C59" s="24" t="s">
        <v>49</v>
      </c>
      <c r="D59" s="48">
        <v>9325848</v>
      </c>
      <c r="E59" s="48">
        <v>9325848</v>
      </c>
      <c r="F59" s="21">
        <f>+D59-E59</f>
        <v>0</v>
      </c>
      <c r="G59" s="47"/>
    </row>
    <row r="60" spans="1:7" ht="15">
      <c r="A60" s="49"/>
      <c r="B60" s="50"/>
      <c r="C60" s="51" t="s">
        <v>50</v>
      </c>
      <c r="D60" s="48">
        <f>+D59+D58</f>
        <v>7736848</v>
      </c>
      <c r="E60" s="48">
        <f>+E59+E58</f>
        <v>10296588</v>
      </c>
      <c r="F60" s="14">
        <f>+F59+F58</f>
        <v>-2559740</v>
      </c>
      <c r="G60" s="47"/>
    </row>
    <row r="61" ht="13.5">
      <c r="F61" s="52"/>
    </row>
    <row r="62" spans="3:6" ht="13.5">
      <c r="C62" s="53"/>
      <c r="F62" s="54"/>
    </row>
    <row r="63" ht="13.5">
      <c r="E63" s="54"/>
    </row>
  </sheetData>
  <sheetProtection selectLockedCells="1" selectUnlockedCells="1"/>
  <mergeCells count="3">
    <mergeCell ref="A2:G2"/>
    <mergeCell ref="A4:G4"/>
    <mergeCell ref="A7:C7"/>
  </mergeCells>
  <printOptions horizontalCentered="1" verticalCentered="1"/>
  <pageMargins left="1.18125" right="0.7875" top="0.5298611111111111" bottom="0.9840277777777777" header="0.5118055555555555" footer="0.5118055555555555"/>
  <pageSetup horizontalDpi="300" verticalDpi="300" orientation="portrait" paperSize="9" scale="79"/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33"/>
  <sheetViews>
    <sheetView showOutlineSymbols="0" view="pageBreakPreview" zoomScaleSheetLayoutView="100" workbookViewId="0" topLeftCell="A1">
      <selection activeCell="C47" sqref="C47"/>
    </sheetView>
  </sheetViews>
  <sheetFormatPr defaultColWidth="9.00390625" defaultRowHeight="15.75" customHeight="1"/>
  <cols>
    <col min="1" max="2" width="3.625" style="6" customWidth="1"/>
    <col min="3" max="3" width="25.50390625" style="6" customWidth="1"/>
    <col min="4" max="6" width="13.625" style="6" customWidth="1"/>
    <col min="7" max="7" width="14.50390625" style="6" customWidth="1"/>
    <col min="8" max="16384" width="8.875" style="6" customWidth="1"/>
  </cols>
  <sheetData>
    <row r="2" spans="1:7" ht="21" customHeight="1">
      <c r="A2" s="1" t="s">
        <v>51</v>
      </c>
      <c r="B2" s="1"/>
      <c r="C2" s="1"/>
      <c r="D2" s="1"/>
      <c r="E2" s="1"/>
      <c r="F2" s="1"/>
      <c r="G2" s="1"/>
    </row>
    <row r="3" ht="15.75" customHeight="1">
      <c r="B3" s="55" t="s">
        <v>52</v>
      </c>
    </row>
    <row r="4" spans="1:7" ht="15.75" customHeight="1">
      <c r="A4" s="56" t="s">
        <v>53</v>
      </c>
      <c r="B4" s="56"/>
      <c r="C4" s="56"/>
      <c r="D4" s="56"/>
      <c r="E4" s="56"/>
      <c r="F4" s="56"/>
      <c r="G4" s="56"/>
    </row>
    <row r="5" ht="15.75" customHeight="1">
      <c r="G5" s="7" t="s">
        <v>3</v>
      </c>
    </row>
    <row r="6" spans="1:7" s="57" customFormat="1" ht="15.75" customHeight="1">
      <c r="A6" s="8" t="s">
        <v>4</v>
      </c>
      <c r="B6" s="8"/>
      <c r="C6" s="8"/>
      <c r="D6" s="8" t="s">
        <v>54</v>
      </c>
      <c r="E6" s="8"/>
      <c r="F6" s="8"/>
      <c r="G6" s="8" t="s">
        <v>8</v>
      </c>
    </row>
    <row r="7" spans="1:7" ht="15.75" customHeight="1">
      <c r="A7" s="58" t="s">
        <v>55</v>
      </c>
      <c r="B7" s="10"/>
      <c r="C7" s="11"/>
      <c r="D7" s="12"/>
      <c r="E7" s="13"/>
      <c r="F7" s="14"/>
      <c r="G7" s="15"/>
    </row>
    <row r="8" spans="1:7" ht="15.75" customHeight="1">
      <c r="A8" s="16"/>
      <c r="B8" s="29" t="s">
        <v>56</v>
      </c>
      <c r="C8" s="18"/>
      <c r="D8" s="19"/>
      <c r="E8" s="20"/>
      <c r="F8" s="21"/>
      <c r="G8" s="22"/>
    </row>
    <row r="9" spans="1:7" ht="15.75" customHeight="1">
      <c r="A9" s="16"/>
      <c r="B9" s="29"/>
      <c r="C9" s="18" t="s">
        <v>57</v>
      </c>
      <c r="D9" s="19"/>
      <c r="E9" s="20">
        <f>572206+9456932</f>
        <v>10029138</v>
      </c>
      <c r="F9" s="21"/>
      <c r="G9" s="22" t="s">
        <v>58</v>
      </c>
    </row>
    <row r="10" spans="1:7" ht="15.75" customHeight="1">
      <c r="A10" s="16"/>
      <c r="B10" s="29"/>
      <c r="C10" s="18" t="s">
        <v>59</v>
      </c>
      <c r="D10" s="19"/>
      <c r="E10" s="20">
        <v>300000</v>
      </c>
      <c r="F10" s="21"/>
      <c r="G10" s="22"/>
    </row>
    <row r="11" spans="1:7" ht="15.75" customHeight="1">
      <c r="A11" s="16"/>
      <c r="B11" s="29"/>
      <c r="C11" s="18" t="s">
        <v>60</v>
      </c>
      <c r="D11" s="19"/>
      <c r="E11" s="20">
        <f>SUM(E9:E10)</f>
        <v>10329138</v>
      </c>
      <c r="F11" s="21"/>
      <c r="G11" s="22"/>
    </row>
    <row r="12" spans="1:7" ht="15.75" customHeight="1">
      <c r="A12" s="16"/>
      <c r="B12" s="29"/>
      <c r="C12" s="18"/>
      <c r="D12" s="19"/>
      <c r="E12" s="20"/>
      <c r="F12" s="21"/>
      <c r="G12" s="22"/>
    </row>
    <row r="13" spans="1:7" ht="15.75" customHeight="1">
      <c r="A13" s="16"/>
      <c r="B13" s="29" t="s">
        <v>61</v>
      </c>
      <c r="C13" s="18"/>
      <c r="D13" s="19"/>
      <c r="E13" s="20"/>
      <c r="F13" s="21"/>
      <c r="G13" s="22"/>
    </row>
    <row r="14" spans="1:7" ht="15.75" customHeight="1">
      <c r="A14" s="16"/>
      <c r="B14" s="29"/>
      <c r="C14" s="18" t="s">
        <v>62</v>
      </c>
      <c r="D14" s="19"/>
      <c r="E14" s="20">
        <v>461636</v>
      </c>
      <c r="F14" s="21"/>
      <c r="G14" s="22" t="s">
        <v>63</v>
      </c>
    </row>
    <row r="15" spans="1:7" ht="15.75" customHeight="1">
      <c r="A15" s="16"/>
      <c r="B15" s="29"/>
      <c r="C15" s="18" t="s">
        <v>64</v>
      </c>
      <c r="D15" s="19"/>
      <c r="E15" s="20">
        <f>+E14</f>
        <v>461636</v>
      </c>
      <c r="F15" s="21"/>
      <c r="G15" s="22"/>
    </row>
    <row r="16" spans="1:7" ht="15.75" customHeight="1">
      <c r="A16" s="16"/>
      <c r="B16" s="29"/>
      <c r="C16" s="18"/>
      <c r="D16" s="19"/>
      <c r="E16" s="32"/>
      <c r="F16" s="21"/>
      <c r="G16" s="22"/>
    </row>
    <row r="17" spans="1:7" ht="15.75" customHeight="1">
      <c r="A17" s="16"/>
      <c r="B17" s="29"/>
      <c r="C17" s="59" t="s">
        <v>65</v>
      </c>
      <c r="D17" s="19"/>
      <c r="E17" s="20"/>
      <c r="F17" s="21">
        <f>+E11+E15</f>
        <v>10790774</v>
      </c>
      <c r="G17" s="22"/>
    </row>
    <row r="18" spans="1:7" ht="15.75" customHeight="1">
      <c r="A18" s="16"/>
      <c r="B18" s="29"/>
      <c r="C18" s="18"/>
      <c r="D18" s="19"/>
      <c r="E18" s="20"/>
      <c r="F18" s="21"/>
      <c r="G18" s="22"/>
    </row>
    <row r="19" spans="1:7" ht="15.75" customHeight="1">
      <c r="A19" s="16" t="s">
        <v>66</v>
      </c>
      <c r="B19" s="29"/>
      <c r="C19" s="18"/>
      <c r="D19" s="19"/>
      <c r="E19" s="20"/>
      <c r="F19" s="21"/>
      <c r="G19" s="22"/>
    </row>
    <row r="20" spans="1:7" ht="15.75" customHeight="1">
      <c r="A20" s="16"/>
      <c r="B20" s="29" t="s">
        <v>67</v>
      </c>
      <c r="C20" s="18"/>
      <c r="D20" s="19"/>
      <c r="E20" s="20"/>
      <c r="F20" s="21"/>
      <c r="G20" s="22"/>
    </row>
    <row r="21" spans="1:7" ht="15.75" customHeight="1">
      <c r="A21" s="16"/>
      <c r="B21" s="29"/>
      <c r="C21" s="18" t="s">
        <v>68</v>
      </c>
      <c r="D21" s="19"/>
      <c r="E21" s="20">
        <v>32550</v>
      </c>
      <c r="F21" s="21"/>
      <c r="G21" s="22"/>
    </row>
    <row r="22" spans="1:7" ht="15.75" customHeight="1">
      <c r="A22" s="16"/>
      <c r="B22" s="29"/>
      <c r="C22" s="18" t="s">
        <v>69</v>
      </c>
      <c r="D22" s="19"/>
      <c r="E22" s="20">
        <f>+E21</f>
        <v>32550</v>
      </c>
      <c r="F22" s="21"/>
      <c r="G22" s="22"/>
    </row>
    <row r="23" spans="1:7" ht="15.75" customHeight="1">
      <c r="A23" s="16"/>
      <c r="B23" s="29"/>
      <c r="C23" s="18"/>
      <c r="D23" s="19"/>
      <c r="E23" s="20"/>
      <c r="F23" s="21"/>
      <c r="G23" s="22"/>
    </row>
    <row r="24" spans="1:7" ht="15.75" customHeight="1">
      <c r="A24" s="16"/>
      <c r="B24" s="29" t="s">
        <v>70</v>
      </c>
      <c r="C24" s="18"/>
      <c r="D24" s="19"/>
      <c r="E24" s="20"/>
      <c r="F24" s="21"/>
      <c r="G24" s="22"/>
    </row>
    <row r="25" spans="1:7" ht="15.75" customHeight="1">
      <c r="A25" s="16"/>
      <c r="B25" s="29"/>
      <c r="C25" s="18" t="s">
        <v>71</v>
      </c>
      <c r="D25" s="19"/>
      <c r="E25" s="20">
        <v>0</v>
      </c>
      <c r="F25" s="21"/>
      <c r="G25" s="22"/>
    </row>
    <row r="26" spans="1:7" ht="15.75" customHeight="1">
      <c r="A26" s="16"/>
      <c r="B26" s="29"/>
      <c r="C26" s="18"/>
      <c r="D26" s="19"/>
      <c r="E26" s="32"/>
      <c r="F26" s="21"/>
      <c r="G26" s="22"/>
    </row>
    <row r="27" spans="1:7" ht="15.75" customHeight="1">
      <c r="A27" s="16"/>
      <c r="B27" s="29"/>
      <c r="C27" s="18" t="s">
        <v>72</v>
      </c>
      <c r="D27" s="19"/>
      <c r="E27" s="20"/>
      <c r="F27" s="21">
        <f>E22</f>
        <v>32550</v>
      </c>
      <c r="G27" s="22"/>
    </row>
    <row r="28" spans="1:7" ht="15.75" customHeight="1">
      <c r="A28" s="16"/>
      <c r="B28" s="29"/>
      <c r="C28" s="18"/>
      <c r="D28" s="19"/>
      <c r="E28" s="20"/>
      <c r="F28" s="33"/>
      <c r="G28" s="22"/>
    </row>
    <row r="29" spans="1:7" ht="15.75" customHeight="1">
      <c r="A29" s="60"/>
      <c r="B29" s="61"/>
      <c r="C29" s="62" t="s">
        <v>73</v>
      </c>
      <c r="D29" s="32"/>
      <c r="E29" s="32"/>
      <c r="F29" s="33">
        <f>F17-F27</f>
        <v>10758224</v>
      </c>
      <c r="G29" s="63"/>
    </row>
    <row r="30" spans="4:6" ht="15.75" customHeight="1">
      <c r="D30" s="64"/>
      <c r="E30" s="64"/>
      <c r="F30" s="42"/>
    </row>
    <row r="31" spans="4:6" ht="15.75" customHeight="1">
      <c r="D31" s="64"/>
      <c r="E31" s="64"/>
      <c r="F31" s="42"/>
    </row>
    <row r="33" ht="15.75" customHeight="1">
      <c r="E33" s="65"/>
    </row>
  </sheetData>
  <sheetProtection selectLockedCells="1" selectUnlockedCells="1"/>
  <mergeCells count="4">
    <mergeCell ref="A2:G2"/>
    <mergeCell ref="A4:G4"/>
    <mergeCell ref="A6:C6"/>
    <mergeCell ref="D6:F6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96"/>
</worksheet>
</file>

<file path=xl/worksheets/sheet3.xml><?xml version="1.0" encoding="utf-8"?>
<worksheet xmlns="http://schemas.openxmlformats.org/spreadsheetml/2006/main" xmlns:r="http://schemas.openxmlformats.org/officeDocument/2006/relationships">
  <dimension ref="B2:F20"/>
  <sheetViews>
    <sheetView showOutlineSymbols="0" view="pageBreakPreview" zoomScaleSheetLayoutView="100" workbookViewId="0" topLeftCell="A1">
      <selection activeCell="D20" sqref="D20"/>
    </sheetView>
  </sheetViews>
  <sheetFormatPr defaultColWidth="9.00390625" defaultRowHeight="13.5"/>
  <cols>
    <col min="2" max="2" width="17.75390625" style="0" customWidth="1"/>
    <col min="3" max="3" width="20.875" style="0" customWidth="1"/>
    <col min="4" max="4" width="20.50390625" style="66" customWidth="1"/>
  </cols>
  <sheetData>
    <row r="1" ht="18.75" customHeight="1"/>
    <row r="2" spans="2:4" ht="48.75" customHeight="1">
      <c r="B2" s="67" t="s">
        <v>74</v>
      </c>
      <c r="C2" s="67"/>
      <c r="D2" s="67"/>
    </row>
    <row r="3" spans="2:6" ht="28.5" customHeight="1">
      <c r="B3" s="68"/>
      <c r="C3" s="69" t="s">
        <v>75</v>
      </c>
      <c r="D3" s="70"/>
      <c r="E3" s="70"/>
      <c r="F3" s="70"/>
    </row>
    <row r="4" spans="2:5" ht="15.75" customHeight="1">
      <c r="B4" s="71" t="s">
        <v>76</v>
      </c>
      <c r="C4" s="72"/>
      <c r="D4" s="73"/>
      <c r="E4" s="72"/>
    </row>
    <row r="5" spans="2:5" ht="31.5" customHeight="1">
      <c r="B5" s="74" t="s">
        <v>77</v>
      </c>
      <c r="C5" s="74"/>
      <c r="D5" s="74"/>
      <c r="E5" s="75"/>
    </row>
    <row r="6" spans="2:5" ht="15.75" customHeight="1">
      <c r="B6" s="71" t="s">
        <v>78</v>
      </c>
      <c r="C6" s="72"/>
      <c r="D6" s="73"/>
      <c r="E6" s="72"/>
    </row>
    <row r="7" spans="2:5" ht="13.5">
      <c r="B7" s="72"/>
      <c r="C7" s="72"/>
      <c r="D7" s="73"/>
      <c r="E7" s="72"/>
    </row>
    <row r="8" spans="2:5" ht="15.75" customHeight="1">
      <c r="B8" s="71" t="s">
        <v>79</v>
      </c>
      <c r="C8" s="72"/>
      <c r="D8" s="73"/>
      <c r="E8" s="72"/>
    </row>
    <row r="9" spans="2:5" ht="15.75" customHeight="1">
      <c r="B9" s="72"/>
      <c r="C9" s="72"/>
      <c r="D9" s="76" t="s">
        <v>3</v>
      </c>
      <c r="E9" s="72"/>
    </row>
    <row r="10" spans="2:5" ht="15.75" customHeight="1">
      <c r="B10" s="77" t="s">
        <v>80</v>
      </c>
      <c r="C10" s="77" t="s">
        <v>81</v>
      </c>
      <c r="D10" s="78" t="s">
        <v>82</v>
      </c>
      <c r="E10" s="72"/>
    </row>
    <row r="11" spans="2:5" ht="15.75" customHeight="1">
      <c r="B11" s="79" t="s">
        <v>83</v>
      </c>
      <c r="C11" s="80">
        <v>9325848</v>
      </c>
      <c r="D11" s="81">
        <v>10029138</v>
      </c>
      <c r="E11" s="72"/>
    </row>
    <row r="12" spans="2:5" ht="15.75" customHeight="1">
      <c r="B12" s="79" t="s">
        <v>84</v>
      </c>
      <c r="C12" s="80">
        <v>0</v>
      </c>
      <c r="D12" s="81">
        <v>0</v>
      </c>
      <c r="E12" s="72"/>
    </row>
    <row r="13" spans="2:5" ht="15.75" customHeight="1">
      <c r="B13" s="79" t="s">
        <v>59</v>
      </c>
      <c r="C13" s="80">
        <v>0</v>
      </c>
      <c r="D13" s="81">
        <v>300000</v>
      </c>
      <c r="E13" s="72"/>
    </row>
    <row r="14" spans="2:5" ht="15.75" customHeight="1">
      <c r="B14" s="82" t="s">
        <v>85</v>
      </c>
      <c r="C14" s="83">
        <v>0</v>
      </c>
      <c r="D14" s="84">
        <v>0</v>
      </c>
      <c r="E14" s="72"/>
    </row>
    <row r="15" spans="2:5" ht="15.75" customHeight="1">
      <c r="B15" s="85" t="s">
        <v>86</v>
      </c>
      <c r="C15" s="86">
        <f>SUM(C11:C14)</f>
        <v>9325848</v>
      </c>
      <c r="D15" s="87">
        <f>SUM(D11:D14)</f>
        <v>10329138</v>
      </c>
      <c r="E15" s="72"/>
    </row>
    <row r="16" spans="2:5" ht="15.75" customHeight="1">
      <c r="B16" s="88" t="s">
        <v>68</v>
      </c>
      <c r="C16" s="80">
        <v>0</v>
      </c>
      <c r="D16" s="81">
        <v>32550</v>
      </c>
      <c r="E16" s="72"/>
    </row>
    <row r="17" spans="2:5" ht="15.75" customHeight="1">
      <c r="B17" s="88" t="s">
        <v>87</v>
      </c>
      <c r="C17" s="80">
        <v>0</v>
      </c>
      <c r="D17" s="81">
        <v>0</v>
      </c>
      <c r="E17" s="72"/>
    </row>
    <row r="18" spans="2:5" ht="15.75" customHeight="1">
      <c r="B18" s="89" t="s">
        <v>88</v>
      </c>
      <c r="C18" s="83">
        <v>0</v>
      </c>
      <c r="D18" s="84">
        <v>0</v>
      </c>
      <c r="E18" s="72"/>
    </row>
    <row r="19" spans="2:5" ht="15.75" customHeight="1">
      <c r="B19" s="85" t="s">
        <v>86</v>
      </c>
      <c r="C19" s="86">
        <f>SUM(C16:C18)</f>
        <v>0</v>
      </c>
      <c r="D19" s="86">
        <f>SUM(D16:D18)</f>
        <v>32550</v>
      </c>
      <c r="E19" s="72"/>
    </row>
    <row r="20" spans="2:5" ht="15.75" customHeight="1">
      <c r="B20" s="89" t="s">
        <v>50</v>
      </c>
      <c r="C20" s="90">
        <f>C15-C19</f>
        <v>9325848</v>
      </c>
      <c r="D20" s="91">
        <f>D15-D19</f>
        <v>10296588</v>
      </c>
      <c r="E20" s="72"/>
    </row>
  </sheetData>
  <sheetProtection selectLockedCells="1" selectUnlockedCells="1"/>
  <mergeCells count="2">
    <mergeCell ref="B2:D2"/>
    <mergeCell ref="B5:D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3"/>
  <sheetViews>
    <sheetView showOutlineSymbols="0" view="pageBreakPreview" zoomScaleSheetLayoutView="100" workbookViewId="0" topLeftCell="A1">
      <selection activeCell="K14" sqref="K14"/>
    </sheetView>
  </sheetViews>
  <sheetFormatPr defaultColWidth="9.00390625" defaultRowHeight="13.5"/>
  <cols>
    <col min="1" max="2" width="3.625" style="0" customWidth="1"/>
    <col min="3" max="3" width="25.625" style="0" customWidth="1"/>
    <col min="4" max="6" width="13.625" style="0" customWidth="1"/>
    <col min="7" max="7" width="11.625" style="0" customWidth="1"/>
    <col min="9" max="9" width="11.875" style="0" customWidth="1"/>
  </cols>
  <sheetData>
    <row r="2" spans="1:7" ht="22.5">
      <c r="A2" s="1" t="s">
        <v>89</v>
      </c>
      <c r="B2" s="1"/>
      <c r="C2" s="1"/>
      <c r="D2" s="1"/>
      <c r="E2" s="1"/>
      <c r="F2" s="1"/>
      <c r="G2" s="1"/>
    </row>
    <row r="3" spans="1:7" ht="9" customHeight="1">
      <c r="A3" s="2"/>
      <c r="B3" s="2"/>
      <c r="C3" s="2"/>
      <c r="D3" s="2"/>
      <c r="E3" s="2"/>
      <c r="F3" s="2"/>
      <c r="G3" s="2"/>
    </row>
    <row r="4" spans="1:7" ht="18.75" customHeight="1">
      <c r="A4" s="3" t="s">
        <v>90</v>
      </c>
      <c r="B4" s="3"/>
      <c r="C4" s="3"/>
      <c r="D4" s="3"/>
      <c r="E4" s="3"/>
      <c r="F4" s="3"/>
      <c r="G4" s="3"/>
    </row>
    <row r="5" spans="1:7" ht="18.75" customHeight="1">
      <c r="A5" s="4"/>
      <c r="B5" s="4"/>
      <c r="C5" s="4"/>
      <c r="D5" s="4"/>
      <c r="E5" s="4"/>
      <c r="F5" s="4"/>
      <c r="G5" s="5" t="s">
        <v>2</v>
      </c>
    </row>
    <row r="6" spans="1:7" ht="13.5">
      <c r="A6" s="6"/>
      <c r="B6" s="6"/>
      <c r="C6" s="6"/>
      <c r="D6" s="6"/>
      <c r="E6" s="6"/>
      <c r="F6" s="6"/>
      <c r="G6" s="7" t="s">
        <v>3</v>
      </c>
    </row>
    <row r="7" spans="1:7" ht="13.5">
      <c r="A7" s="8" t="s">
        <v>4</v>
      </c>
      <c r="B7" s="8"/>
      <c r="C7" s="8"/>
      <c r="D7" s="8" t="s">
        <v>5</v>
      </c>
      <c r="E7" s="8" t="s">
        <v>91</v>
      </c>
      <c r="F7" s="8" t="s">
        <v>92</v>
      </c>
      <c r="G7" s="8" t="s">
        <v>8</v>
      </c>
    </row>
    <row r="8" spans="1:7" ht="15">
      <c r="A8" s="9" t="s">
        <v>9</v>
      </c>
      <c r="B8" s="10"/>
      <c r="C8" s="11"/>
      <c r="D8" s="12"/>
      <c r="E8" s="12"/>
      <c r="F8" s="14"/>
      <c r="G8" s="15"/>
    </row>
    <row r="9" spans="1:7" ht="15">
      <c r="A9" s="16"/>
      <c r="B9" s="17" t="s">
        <v>10</v>
      </c>
      <c r="C9" s="18"/>
      <c r="D9" s="19"/>
      <c r="E9" s="19"/>
      <c r="F9" s="21"/>
      <c r="G9" s="22"/>
    </row>
    <row r="10" spans="1:7" ht="15">
      <c r="A10" s="23"/>
      <c r="B10" s="17"/>
      <c r="C10" s="24" t="s">
        <v>11</v>
      </c>
      <c r="D10" s="25"/>
      <c r="E10" s="25"/>
      <c r="F10" s="27"/>
      <c r="G10" s="28"/>
    </row>
    <row r="11" spans="1:7" ht="15">
      <c r="A11" s="16"/>
      <c r="B11" s="29"/>
      <c r="C11" s="18" t="s">
        <v>12</v>
      </c>
      <c r="D11" s="19">
        <v>2400000</v>
      </c>
      <c r="E11" s="19">
        <v>2220000</v>
      </c>
      <c r="F11" s="21">
        <f>+D11-E11</f>
        <v>180000</v>
      </c>
      <c r="G11" s="28" t="s">
        <v>93</v>
      </c>
    </row>
    <row r="12" spans="1:7" ht="15">
      <c r="A12" s="23"/>
      <c r="C12" s="24" t="s">
        <v>13</v>
      </c>
      <c r="D12" s="25"/>
      <c r="E12" s="25"/>
      <c r="F12" s="27"/>
      <c r="G12" s="30"/>
    </row>
    <row r="13" spans="1:7" ht="15">
      <c r="A13" s="23"/>
      <c r="C13" s="18" t="s">
        <v>14</v>
      </c>
      <c r="D13" s="19">
        <v>50000</v>
      </c>
      <c r="E13" s="19">
        <v>50000</v>
      </c>
      <c r="F13" s="21">
        <f>+D13-E13</f>
        <v>0</v>
      </c>
      <c r="G13" s="22"/>
    </row>
    <row r="14" spans="1:7" ht="15">
      <c r="A14" s="16"/>
      <c r="B14" s="29"/>
      <c r="C14" s="18" t="s">
        <v>94</v>
      </c>
      <c r="D14" s="19">
        <v>0</v>
      </c>
      <c r="E14" s="19">
        <v>0</v>
      </c>
      <c r="F14" s="21">
        <f>+D14-E14</f>
        <v>0</v>
      </c>
      <c r="G14" s="22"/>
    </row>
    <row r="15" spans="1:7" ht="15">
      <c r="A15" s="23"/>
      <c r="C15" s="24" t="s">
        <v>15</v>
      </c>
      <c r="D15" s="25"/>
      <c r="E15" s="25"/>
      <c r="F15" s="27"/>
      <c r="G15" s="30"/>
    </row>
    <row r="16" spans="1:7" ht="15">
      <c r="A16" s="16"/>
      <c r="B16" s="29"/>
      <c r="C16" s="18" t="s">
        <v>16</v>
      </c>
      <c r="D16" s="19">
        <v>1000</v>
      </c>
      <c r="E16" s="19">
        <v>1000</v>
      </c>
      <c r="F16" s="21">
        <f>+D16-E16</f>
        <v>0</v>
      </c>
      <c r="G16" s="22"/>
    </row>
    <row r="17" spans="1:7" ht="15">
      <c r="A17" s="23"/>
      <c r="C17" s="24" t="s">
        <v>17</v>
      </c>
      <c r="D17" s="25"/>
      <c r="E17" s="25"/>
      <c r="F17" s="27"/>
      <c r="G17" s="30"/>
    </row>
    <row r="18" spans="1:7" ht="15">
      <c r="A18" s="23"/>
      <c r="C18" s="18" t="s">
        <v>95</v>
      </c>
      <c r="D18" s="19">
        <v>400000</v>
      </c>
      <c r="E18" s="19">
        <v>500000</v>
      </c>
      <c r="F18" s="21">
        <f>+D18-E18</f>
        <v>-100000</v>
      </c>
      <c r="G18" s="22"/>
    </row>
    <row r="19" spans="1:7" ht="15">
      <c r="A19" s="16"/>
      <c r="B19" s="29"/>
      <c r="C19" s="18"/>
      <c r="D19" s="31"/>
      <c r="E19" s="31"/>
      <c r="F19" s="33"/>
      <c r="G19" s="22"/>
    </row>
    <row r="20" spans="1:7" ht="15">
      <c r="A20" s="23"/>
      <c r="B20" s="17"/>
      <c r="C20" s="24" t="s">
        <v>19</v>
      </c>
      <c r="D20" s="34">
        <f>SUM(D11:D19)</f>
        <v>2851000</v>
      </c>
      <c r="E20" s="34">
        <f>SUM(E11:E19)</f>
        <v>2771000</v>
      </c>
      <c r="F20" s="92">
        <f>SUM(F11:F19)</f>
        <v>80000</v>
      </c>
      <c r="G20" s="35"/>
    </row>
    <row r="21" spans="1:7" ht="15">
      <c r="A21" s="16"/>
      <c r="B21" s="29"/>
      <c r="C21" s="18"/>
      <c r="D21" s="36"/>
      <c r="E21" s="36"/>
      <c r="F21" s="14"/>
      <c r="G21" s="11"/>
    </row>
    <row r="22" spans="1:7" ht="15">
      <c r="A22" s="23"/>
      <c r="B22" s="17" t="s">
        <v>20</v>
      </c>
      <c r="C22" s="24"/>
      <c r="D22" s="37"/>
      <c r="E22" s="37"/>
      <c r="F22" s="27"/>
      <c r="G22" s="24"/>
    </row>
    <row r="23" spans="1:7" ht="15">
      <c r="A23" s="23"/>
      <c r="B23" s="17"/>
      <c r="C23" s="24" t="s">
        <v>21</v>
      </c>
      <c r="D23" s="37"/>
      <c r="E23" s="37"/>
      <c r="F23" s="27"/>
      <c r="G23" s="24"/>
    </row>
    <row r="24" spans="1:7" ht="15">
      <c r="A24" s="16"/>
      <c r="B24" s="29"/>
      <c r="C24" s="18" t="s">
        <v>22</v>
      </c>
      <c r="D24" s="38">
        <v>1500000</v>
      </c>
      <c r="E24" s="38">
        <v>1500000</v>
      </c>
      <c r="F24" s="21">
        <f aca="true" t="shared" si="0" ref="F24:F30">+D24-E24</f>
        <v>0</v>
      </c>
      <c r="G24" s="18"/>
    </row>
    <row r="25" spans="1:7" ht="15">
      <c r="A25" s="16"/>
      <c r="B25" s="29"/>
      <c r="C25" s="18" t="s">
        <v>23</v>
      </c>
      <c r="D25" s="38">
        <v>400000</v>
      </c>
      <c r="E25" s="38">
        <v>500000</v>
      </c>
      <c r="F25" s="21">
        <f t="shared" si="0"/>
        <v>-100000</v>
      </c>
      <c r="G25" s="18"/>
    </row>
    <row r="26" spans="1:7" ht="15">
      <c r="A26" s="16"/>
      <c r="B26" s="29"/>
      <c r="C26" s="18" t="s">
        <v>96</v>
      </c>
      <c r="D26" s="38">
        <v>0</v>
      </c>
      <c r="E26" s="38">
        <v>0</v>
      </c>
      <c r="F26" s="21">
        <f t="shared" si="0"/>
        <v>0</v>
      </c>
      <c r="G26" s="18"/>
    </row>
    <row r="27" spans="1:7" ht="15">
      <c r="A27" s="16"/>
      <c r="B27" s="29"/>
      <c r="C27" s="18" t="s">
        <v>25</v>
      </c>
      <c r="D27" s="38">
        <v>200000</v>
      </c>
      <c r="E27" s="38">
        <v>100000</v>
      </c>
      <c r="F27" s="21">
        <f t="shared" si="0"/>
        <v>100000</v>
      </c>
      <c r="G27" s="18"/>
    </row>
    <row r="28" spans="1:7" ht="15">
      <c r="A28" s="16"/>
      <c r="B28" s="29"/>
      <c r="C28" s="18" t="s">
        <v>26</v>
      </c>
      <c r="D28" s="38">
        <v>100000</v>
      </c>
      <c r="E28" s="38">
        <v>100000</v>
      </c>
      <c r="F28" s="21">
        <f t="shared" si="0"/>
        <v>0</v>
      </c>
      <c r="G28" s="18"/>
    </row>
    <row r="29" spans="1:7" ht="15">
      <c r="A29" s="16"/>
      <c r="B29" s="29"/>
      <c r="C29" s="18" t="s">
        <v>27</v>
      </c>
      <c r="D29" s="38">
        <v>1200000</v>
      </c>
      <c r="E29" s="38">
        <v>1000000</v>
      </c>
      <c r="F29" s="21">
        <f t="shared" si="0"/>
        <v>200000</v>
      </c>
      <c r="G29" s="18"/>
    </row>
    <row r="30" spans="1:7" ht="15">
      <c r="A30" s="16"/>
      <c r="B30" s="29"/>
      <c r="C30" s="18" t="s">
        <v>28</v>
      </c>
      <c r="D30" s="38">
        <v>400000</v>
      </c>
      <c r="E30" s="38">
        <v>400000</v>
      </c>
      <c r="F30" s="21">
        <f t="shared" si="0"/>
        <v>0</v>
      </c>
      <c r="G30" s="18"/>
    </row>
    <row r="31" spans="1:9" ht="15">
      <c r="A31" s="16"/>
      <c r="B31" s="29"/>
      <c r="C31" s="24" t="s">
        <v>29</v>
      </c>
      <c r="D31" s="39">
        <f>SUM(D24:D30)</f>
        <v>3800000</v>
      </c>
      <c r="E31" s="43">
        <f>SUM(E24:E30)</f>
        <v>3600000</v>
      </c>
      <c r="F31" s="40">
        <f>+D31-E31</f>
        <v>200000</v>
      </c>
      <c r="G31" s="41"/>
      <c r="I31" s="93"/>
    </row>
    <row r="32" spans="1:7" ht="15">
      <c r="A32" s="16"/>
      <c r="B32" s="29"/>
      <c r="C32" s="18"/>
      <c r="D32" s="38"/>
      <c r="E32" s="38"/>
      <c r="F32" s="21"/>
      <c r="G32" s="18"/>
    </row>
    <row r="33" spans="1:7" ht="15">
      <c r="A33" s="16"/>
      <c r="B33" s="29"/>
      <c r="C33" s="24" t="s">
        <v>30</v>
      </c>
      <c r="D33" s="20"/>
      <c r="F33" s="21"/>
      <c r="G33" s="18"/>
    </row>
    <row r="34" spans="1:12" ht="15">
      <c r="A34" s="16"/>
      <c r="B34" s="29"/>
      <c r="C34" s="18" t="s">
        <v>31</v>
      </c>
      <c r="D34" s="38">
        <v>400000</v>
      </c>
      <c r="E34" s="38">
        <v>200000</v>
      </c>
      <c r="F34" s="21">
        <f>+D34-E34</f>
        <v>200000</v>
      </c>
      <c r="G34" s="18"/>
      <c r="L34" s="42"/>
    </row>
    <row r="35" spans="1:7" ht="15">
      <c r="A35" s="16"/>
      <c r="B35" s="29"/>
      <c r="C35" s="18" t="s">
        <v>32</v>
      </c>
      <c r="D35" s="38">
        <v>50000</v>
      </c>
      <c r="E35" s="38">
        <v>50000</v>
      </c>
      <c r="F35" s="21">
        <f aca="true" t="shared" si="1" ref="F35:F40">+D35-E35</f>
        <v>0</v>
      </c>
      <c r="G35" s="18"/>
    </row>
    <row r="36" spans="1:7" ht="15">
      <c r="A36" s="16"/>
      <c r="B36" s="29"/>
      <c r="C36" s="18" t="s">
        <v>33</v>
      </c>
      <c r="D36" s="38">
        <v>50000</v>
      </c>
      <c r="E36" s="38">
        <v>50000</v>
      </c>
      <c r="F36" s="21">
        <f t="shared" si="1"/>
        <v>0</v>
      </c>
      <c r="G36" s="18"/>
    </row>
    <row r="37" spans="1:7" ht="15">
      <c r="A37" s="16"/>
      <c r="B37" s="29"/>
      <c r="C37" s="18" t="s">
        <v>34</v>
      </c>
      <c r="D37" s="38">
        <v>100000</v>
      </c>
      <c r="E37" s="38">
        <v>20000</v>
      </c>
      <c r="F37" s="21">
        <f t="shared" si="1"/>
        <v>80000</v>
      </c>
      <c r="G37" s="18"/>
    </row>
    <row r="38" spans="1:7" ht="15">
      <c r="A38" s="16"/>
      <c r="B38" s="29"/>
      <c r="C38" s="18" t="s">
        <v>35</v>
      </c>
      <c r="D38" s="38">
        <v>50000</v>
      </c>
      <c r="E38" s="38">
        <v>50000</v>
      </c>
      <c r="F38" s="21">
        <f t="shared" si="1"/>
        <v>0</v>
      </c>
      <c r="G38" s="18"/>
    </row>
    <row r="39" spans="1:7" ht="15">
      <c r="A39" s="16"/>
      <c r="B39" s="29"/>
      <c r="C39" s="18" t="s">
        <v>36</v>
      </c>
      <c r="D39" s="38">
        <v>50000</v>
      </c>
      <c r="E39" s="38">
        <v>50000</v>
      </c>
      <c r="F39" s="21">
        <f t="shared" si="1"/>
        <v>0</v>
      </c>
      <c r="G39" s="18"/>
    </row>
    <row r="40" spans="1:7" ht="15">
      <c r="A40" s="16"/>
      <c r="B40" s="29"/>
      <c r="C40" s="18" t="s">
        <v>37</v>
      </c>
      <c r="D40" s="38">
        <v>40000</v>
      </c>
      <c r="E40" s="38">
        <v>40000</v>
      </c>
      <c r="F40" s="21">
        <f t="shared" si="1"/>
        <v>0</v>
      </c>
      <c r="G40" s="18"/>
    </row>
    <row r="41" spans="1:7" ht="15">
      <c r="A41" s="16"/>
      <c r="B41" s="29"/>
      <c r="C41" s="24" t="s">
        <v>38</v>
      </c>
      <c r="D41" s="39">
        <f>SUM(D34:D40)</f>
        <v>740000</v>
      </c>
      <c r="E41" s="39">
        <f>SUM(E34:E40)</f>
        <v>460000</v>
      </c>
      <c r="F41" s="40">
        <f>SUM(F34:F40)</f>
        <v>280000</v>
      </c>
      <c r="G41" s="41"/>
    </row>
    <row r="42" spans="1:7" ht="15">
      <c r="A42" s="16"/>
      <c r="B42" s="29"/>
      <c r="C42" s="24"/>
      <c r="D42" s="38"/>
      <c r="E42" s="38"/>
      <c r="F42" s="21"/>
      <c r="G42" s="18"/>
    </row>
    <row r="43" spans="1:7" ht="15">
      <c r="A43" s="16"/>
      <c r="B43" s="29"/>
      <c r="C43" s="24" t="s">
        <v>39</v>
      </c>
      <c r="D43" s="20"/>
      <c r="F43" s="21"/>
      <c r="G43" s="18"/>
    </row>
    <row r="44" spans="1:7" ht="15">
      <c r="A44" s="16"/>
      <c r="B44" s="29"/>
      <c r="C44" s="18" t="s">
        <v>97</v>
      </c>
      <c r="D44" s="38">
        <v>0</v>
      </c>
      <c r="E44" s="38">
        <v>0</v>
      </c>
      <c r="F44" s="21">
        <f>+D44-E44</f>
        <v>0</v>
      </c>
      <c r="G44" s="18"/>
    </row>
    <row r="45" spans="1:7" ht="15">
      <c r="A45" s="16"/>
      <c r="B45" s="29"/>
      <c r="C45" s="24" t="s">
        <v>38</v>
      </c>
      <c r="D45" s="39">
        <f>SUM(D44)</f>
        <v>0</v>
      </c>
      <c r="E45" s="39">
        <f>SUM(E44)</f>
        <v>0</v>
      </c>
      <c r="F45" s="43">
        <f>SUM(F44)</f>
        <v>0</v>
      </c>
      <c r="G45" s="44"/>
    </row>
    <row r="46" spans="1:7" ht="15">
      <c r="A46" s="16"/>
      <c r="B46" s="29"/>
      <c r="C46" s="24"/>
      <c r="D46" s="38"/>
      <c r="E46" s="38"/>
      <c r="F46" s="21"/>
      <c r="G46" s="18"/>
    </row>
    <row r="47" spans="1:7" ht="15">
      <c r="A47" s="16"/>
      <c r="B47" s="29"/>
      <c r="C47" s="24"/>
      <c r="D47" s="20"/>
      <c r="F47" s="21"/>
      <c r="G47" s="18"/>
    </row>
    <row r="48" spans="1:7" ht="15">
      <c r="A48" s="16"/>
      <c r="B48" s="29"/>
      <c r="C48" s="24" t="s">
        <v>41</v>
      </c>
      <c r="D48" s="38">
        <f>+D31+D41+D45</f>
        <v>4540000</v>
      </c>
      <c r="E48" s="38">
        <f>E31+E41+E45</f>
        <v>4060000</v>
      </c>
      <c r="F48" s="21">
        <f>+F31+F41+F45</f>
        <v>480000</v>
      </c>
      <c r="G48" s="18"/>
    </row>
    <row r="49" spans="1:7" ht="15">
      <c r="A49" s="16"/>
      <c r="B49" s="29"/>
      <c r="C49" s="24" t="s">
        <v>42</v>
      </c>
      <c r="D49" s="94">
        <f>D20-D48</f>
        <v>-1689000</v>
      </c>
      <c r="E49" s="94">
        <f>E20-E48</f>
        <v>-1289000</v>
      </c>
      <c r="F49" s="21">
        <f>F20-F48</f>
        <v>-400000</v>
      </c>
      <c r="G49" s="18"/>
    </row>
    <row r="50" spans="1:7" ht="15">
      <c r="A50" s="16"/>
      <c r="B50" s="29"/>
      <c r="C50" s="18"/>
      <c r="D50" s="38"/>
      <c r="E50" s="37"/>
      <c r="F50" s="21"/>
      <c r="G50" s="18"/>
    </row>
    <row r="51" spans="1:7" ht="15">
      <c r="A51" s="23" t="s">
        <v>43</v>
      </c>
      <c r="B51" s="17"/>
      <c r="C51" s="24"/>
      <c r="D51" s="26"/>
      <c r="F51" s="27"/>
      <c r="G51" s="24"/>
    </row>
    <row r="52" spans="1:7" ht="15">
      <c r="A52" s="23"/>
      <c r="B52" s="17"/>
      <c r="C52" s="24" t="s">
        <v>44</v>
      </c>
      <c r="D52" s="37">
        <v>0</v>
      </c>
      <c r="E52" s="37">
        <v>0</v>
      </c>
      <c r="F52" s="27">
        <v>0</v>
      </c>
      <c r="G52" s="24"/>
    </row>
    <row r="53" spans="1:7" ht="15">
      <c r="A53" s="23"/>
      <c r="B53" s="17"/>
      <c r="C53" s="24"/>
      <c r="D53" s="37"/>
      <c r="E53" s="37"/>
      <c r="F53" s="27"/>
      <c r="G53" s="24"/>
    </row>
    <row r="54" spans="1:7" ht="15">
      <c r="A54" s="23" t="s">
        <v>45</v>
      </c>
      <c r="B54" s="17"/>
      <c r="C54" s="24"/>
      <c r="D54" s="37"/>
      <c r="E54" s="37"/>
      <c r="F54" s="27"/>
      <c r="G54" s="24"/>
    </row>
    <row r="55" spans="1:7" ht="15">
      <c r="A55" s="23"/>
      <c r="B55" s="17"/>
      <c r="C55" s="24" t="s">
        <v>46</v>
      </c>
      <c r="D55" s="37">
        <v>0</v>
      </c>
      <c r="E55" s="37">
        <v>0</v>
      </c>
      <c r="F55" s="27">
        <v>0</v>
      </c>
      <c r="G55" s="24"/>
    </row>
    <row r="56" spans="1:7" ht="15">
      <c r="A56" s="23"/>
      <c r="B56" s="17"/>
      <c r="C56" s="24"/>
      <c r="D56" s="37"/>
      <c r="E56" s="37"/>
      <c r="F56" s="27"/>
      <c r="G56" s="24"/>
    </row>
    <row r="57" spans="1:7" ht="15">
      <c r="A57" s="23" t="s">
        <v>47</v>
      </c>
      <c r="B57" s="17"/>
      <c r="C57" s="24"/>
      <c r="D57" s="26">
        <v>300000</v>
      </c>
      <c r="E57" s="26">
        <v>300000</v>
      </c>
      <c r="F57" s="26">
        <f>+D57-E57</f>
        <v>0</v>
      </c>
      <c r="G57" s="24"/>
    </row>
    <row r="58" spans="1:7" ht="15">
      <c r="A58" s="23"/>
      <c r="B58" s="17"/>
      <c r="C58" s="24"/>
      <c r="D58" s="26"/>
      <c r="E58" s="45"/>
      <c r="F58" s="27"/>
      <c r="G58" s="24"/>
    </row>
    <row r="59" spans="1:7" ht="15">
      <c r="A59" s="23"/>
      <c r="B59" s="17"/>
      <c r="C59" s="24" t="s">
        <v>48</v>
      </c>
      <c r="D59" s="95">
        <f>+D49-D57</f>
        <v>-1989000</v>
      </c>
      <c r="E59" s="95">
        <f>+E49-E57</f>
        <v>-1589000</v>
      </c>
      <c r="F59" s="95">
        <f>+F49-F57</f>
        <v>-400000</v>
      </c>
      <c r="G59" s="47"/>
    </row>
    <row r="60" spans="1:7" ht="15">
      <c r="A60" s="23"/>
      <c r="B60" s="17"/>
      <c r="C60" s="24" t="s">
        <v>49</v>
      </c>
      <c r="D60" s="95">
        <v>10296588</v>
      </c>
      <c r="E60" s="95">
        <v>9325848</v>
      </c>
      <c r="F60" s="95">
        <f>+D60-E60</f>
        <v>970740</v>
      </c>
      <c r="G60" s="47"/>
    </row>
    <row r="61" spans="1:7" ht="15">
      <c r="A61" s="49"/>
      <c r="B61" s="50"/>
      <c r="C61" s="51" t="s">
        <v>50</v>
      </c>
      <c r="D61" s="95">
        <f>+D60+D59</f>
        <v>8307588</v>
      </c>
      <c r="E61" s="95">
        <f>+E60+E59</f>
        <v>7736848</v>
      </c>
      <c r="F61" s="95">
        <f>+D61-E61</f>
        <v>570740</v>
      </c>
      <c r="G61" s="47"/>
    </row>
    <row r="63" ht="13.5">
      <c r="F63" s="54"/>
    </row>
  </sheetData>
  <sheetProtection selectLockedCells="1" selectUnlockedCells="1"/>
  <mergeCells count="3">
    <mergeCell ref="A2:G2"/>
    <mergeCell ref="A4:G4"/>
    <mergeCell ref="A7:C7"/>
  </mergeCells>
  <printOptions/>
  <pageMargins left="1.18125" right="0.7875" top="0.5" bottom="0.98402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2010-05-20T08:16:50Z</cp:lastPrinted>
  <dcterms:created xsi:type="dcterms:W3CDTF">2000-06-12T05:34:16Z</dcterms:created>
  <dcterms:modified xsi:type="dcterms:W3CDTF">2011-06-02T06:00:35Z</dcterms:modified>
  <cp:category/>
  <cp:version/>
  <cp:contentType/>
  <cp:contentStatus/>
  <cp:revision>2</cp:revision>
</cp:coreProperties>
</file>